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65" windowWidth="21690" windowHeight="757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4Q 2014" sheetId="11" r:id="rId11"/>
    <sheet name="PC 12M 2014" sheetId="12" r:id="rId12"/>
    <sheet name="LH 4Q 2014" sheetId="13" r:id="rId13"/>
    <sheet name="LH 12M 2014" sheetId="14" r:id="rId14"/>
  </sheets>
  <externalReferences>
    <externalReference r:id="rId17"/>
    <externalReference r:id="rId18"/>
    <externalReference r:id="rId19"/>
  </externalReferences>
  <definedNames>
    <definedName name="_xlfn.BAHTTEXT" hidden="1">#NAME?</definedName>
    <definedName name="_xlfn.QUARTILE.EXC" hidden="1">#NAME?</definedName>
    <definedName name="_xlnm.Print_Area" localSheetId="1">'Balance Sheets'!$A$1:$BI$40</definedName>
    <definedName name="_xlnm.Print_Area" localSheetId="2">'Income Statements'!$A$1:$BU$39</definedName>
    <definedName name="_xlnm.Print_Area" localSheetId="0">'Index'!$A$1:$N$30</definedName>
    <definedName name="_xlnm.Print_Area" localSheetId="9">'KPIs'!$A$1:$N$34</definedName>
    <definedName name="_xlnm.Print_Area" localSheetId="13">'LH 12M 2014'!$A$1:$N$70</definedName>
    <definedName name="_xlnm.Print_Area" localSheetId="12">'LH 4Q 2014'!$A$1:$N$68</definedName>
    <definedName name="_xlnm.Print_Area" localSheetId="8">'OP - Consolidation'!$A$1:$M$49</definedName>
    <definedName name="_xlnm.Print_Area" localSheetId="7">'OP - Corp'!$A$1:$M$40</definedName>
    <definedName name="_xlnm.Print_Area" localSheetId="3">'OP - Group'!$A$1:$M$50</definedName>
    <definedName name="_xlnm.Print_Area" localSheetId="5">'OP - L-H'!$A$1:$M$46</definedName>
    <definedName name="_xlnm.Print_Area" localSheetId="4">'OP - P-C'!$A$1:$M$44</definedName>
    <definedName name="_xlnm.Print_Area" localSheetId="11">'PC 12M 2014'!$A$1:$Q$75</definedName>
    <definedName name="_xlnm.Print_Area" localSheetId="10">'PC 4Q 2014'!$A$1:$Q$69</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3">'[2]Template'!#REF!,'[2]Template'!#REF!,'[2]Template'!#REF!,'[2]Template'!$B$11,'[2]Template'!$E$11,'[2]Template'!$O$11,'[2]Template'!$B$13:$B$58,'[2]Template'!$E$13,'[2]Template'!#REF!,'[2]Template'!$D$11,'[2]Template'!$D$13:$E$58,'[2]Template'!$N$13:$O$57,'[2]Template'!$N$11,'[2]Template'!#REF!</definedName>
    <definedName name="EngTab" localSheetId="12">'[2]Template'!#REF!,'[2]Template'!#REF!,'[2]Template'!#REF!,'[2]Template'!$B$11,'[2]Template'!$E$11,'[2]Template'!$O$11,'[2]Template'!$B$13:$B$58,'[2]Template'!$E$13,'[2]Template'!#REF!,'[2]Template'!$D$11,'[2]Template'!$D$13:$E$58,'[2]Template'!$N$13:$O$57,'[2]Template'!$N$11,'[2]Template'!#REF!</definedName>
    <definedName name="EngTab" localSheetId="11">'[3]Template'!#REF!,'[3]Template'!#REF!,'[3]Template'!#REF!,'[3]Template'!$B$11,'[3]Template'!$E$11,'[3]Template'!$O$11,'[3]Template'!$B$13:$B$61,'[3]Template'!$E$13,'[3]Template'!#REF!,'[3]Template'!$D$11,'[3]Template'!$D$13:$E$61,'[3]Template'!$N$13:$O$60,'[3]Template'!$N$11,'[3]Template'!#REF!</definedName>
    <definedName name="EngTab" localSheetId="10">'[3]Template'!#REF!,'[3]Template'!#REF!,'[3]Template'!#REF!,'[3]Template'!$B$11,'[3]Template'!$E$11,'[3]Template'!$O$11,'[3]Template'!$B$13:$B$61,'[3]Template'!$E$13,'[3]Template'!#REF!,'[3]Template'!$D$11,'[3]Template'!$D$13:$E$61,'[3]Template'!$N$13:$O$60,'[3]Template'!$N$11,'[3]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<sst xmlns="http://schemas.openxmlformats.org/spreadsheetml/2006/main" count="915" uniqueCount="305">
  <si>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</si>
  <si>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</si>
  <si>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</si>
  <si>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</si>
  <si>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</si>
  <si>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</si>
  <si>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</si>
  <si>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</si>
  <si>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</si>
  <si>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</si>
  <si>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</si>
  <si>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</si>
  <si>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</si>
  <si>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</si>
  <si>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</si>
  <si>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</si>
  <si>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</si>
  <si>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</si>
  <si>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</si>
  <si>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</si>
  <si>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</si>
  <si>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</si>
  <si>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</si>
  <si>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</si>
  <si>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</si>
  <si>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</si>
  <si>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</si>
  <si>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</si>
  <si>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</si>
  <si>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</si>
  <si>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</si>
  <si>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</si>
  <si>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</si>
  <si>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</si>
  <si>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</si>
  <si>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</si>
  <si>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</si>
  <si>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</si>
  <si>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</si>
  <si>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</si>
  <si>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</si>
  <si>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</si>
  <si>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Changes in reserves for insurance and investment contracts (net)</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</si>
  <si>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</si>
  <si>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</si>
  <si>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</si>
  <si>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</si>
  <si>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</si>
  <si>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</si>
  <si>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</si>
  <si>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</si>
  <si>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</si>
  <si>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</si>
  <si>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</si>
  <si>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</si>
  <si>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</si>
  <si>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</si>
  <si>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</si>
  <si>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</si>
  <si>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</si>
  <si>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</si>
  <si>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</si>
  <si>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</si>
  <si>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</si>
  <si>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</si>
  <si>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</si>
  <si>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</si>
  <si>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</si>
  <si>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</si>
  <si>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</si>
  <si>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</si>
  <si>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</si>
  <si>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</si>
  <si>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</si>
  <si>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</si>
  <si>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</si>
  <si>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</si>
  <si>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</si>
  <si>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</si>
  <si>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</si>
  <si>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</si>
  <si>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</si>
  <si>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</si>
  <si>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</si>
  <si>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</si>
  <si>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</si>
  <si>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</si>
  <si>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</si>
  <si>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</si>
  <si>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</si>
  <si>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</si>
  <si>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</si>
  <si>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</si>
  <si>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</si>
  <si>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</si>
  <si>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</si>
  <si>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</si>
  <si>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</si>
  <si>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</si>
  <si>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</si>
  <si>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</si>
  <si>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</si>
  <si>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</si>
  <si>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</si>
  <si>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</si>
  <si>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</si>
  <si>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</si>
  <si>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</si>
  <si>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</si>
  <si>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Consolidated Balance Sheets</t>
  </si>
  <si>
    <t>Consolidated Income Statements</t>
  </si>
  <si>
    <t>Operating Key Performance Indicators (KPI)</t>
  </si>
  <si>
    <t>Combined ratio</t>
  </si>
  <si>
    <t>Loss ratio</t>
  </si>
  <si>
    <t>Expense ratio</t>
  </si>
  <si>
    <t>Group (Euro mn)</t>
  </si>
  <si>
    <t>Cost-income ratio</t>
  </si>
  <si>
    <r>
      <t>Total revenues</t>
    </r>
    <r>
      <rPr>
        <vertAlign val="superscript"/>
        <sz val="9"/>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</si>
  <si>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</si>
  <si>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1Q13</t>
  </si>
  <si>
    <t xml:space="preserve">Restructuring charges </t>
  </si>
  <si>
    <t>2Q13</t>
  </si>
  <si>
    <t>3Q13</t>
  </si>
  <si>
    <t>4Q13</t>
  </si>
  <si>
    <t>1Q14</t>
  </si>
  <si>
    <t>∆ 14 / 13</t>
  </si>
  <si>
    <t>Summary Operating Key Performance Indicators (KPI)</t>
  </si>
  <si>
    <t>Non-operating amortization of intangible assets</t>
  </si>
  <si>
    <t>Operating amortization of intangible assets</t>
  </si>
  <si>
    <t>(starting from 1Q 2013)</t>
  </si>
  <si>
    <t>2Q14</t>
  </si>
  <si>
    <t>Administrative expenses (net), excluding acquisition-related expenses and one-off effect from pension revaluation</t>
  </si>
  <si>
    <t>One-off effect from pension revaluation</t>
  </si>
  <si>
    <t>3Q14</t>
  </si>
  <si>
    <t>4Q14</t>
  </si>
  <si>
    <t>Margin on reserves in bps</t>
  </si>
  <si>
    <t>Acquisition and administrative expenses (net), excluding acquisition-related expenses and one-off effect from pension revaluation</t>
  </si>
  <si>
    <t>Acquisition and administrative expenses (net), excluding one-off effect from pension revaluation</t>
  </si>
  <si>
    <t>By segments and quarters as of December 31, 2014</t>
  </si>
  <si>
    <t>Property-Casualty insurance operations by reportable segments</t>
  </si>
  <si>
    <t xml:space="preserve"> as stated</t>
  </si>
  <si>
    <r>
      <t xml:space="preserve"> internal </t>
    </r>
    <r>
      <rPr>
        <b/>
        <vertAlign val="superscript"/>
        <sz val="12"/>
        <rFont val="Arial"/>
        <family val="2"/>
      </rPr>
      <t>1)</t>
    </r>
  </si>
  <si>
    <t>€ mn</t>
  </si>
  <si>
    <t>%</t>
  </si>
  <si>
    <r>
      <t xml:space="preserve">Germany </t>
    </r>
    <r>
      <rPr>
        <vertAlign val="superscript"/>
        <sz val="12"/>
        <rFont val="Arial"/>
        <family val="2"/>
      </rPr>
      <t>2)</t>
    </r>
  </si>
  <si>
    <t>Switzerland</t>
  </si>
  <si>
    <t>Austria</t>
  </si>
  <si>
    <r>
      <t xml:space="preserve">German Speaking Countries </t>
    </r>
    <r>
      <rPr>
        <b/>
        <vertAlign val="superscript"/>
        <sz val="12"/>
        <rFont val="Arial"/>
        <family val="2"/>
      </rPr>
      <t>2)</t>
    </r>
  </si>
  <si>
    <r>
      <t xml:space="preserve">Italy </t>
    </r>
    <r>
      <rPr>
        <vertAlign val="superscript"/>
        <sz val="12"/>
        <rFont val="Arial"/>
        <family val="2"/>
      </rPr>
      <t>3)</t>
    </r>
  </si>
  <si>
    <t>France</t>
  </si>
  <si>
    <r>
      <t xml:space="preserve">Benelux </t>
    </r>
    <r>
      <rPr>
        <vertAlign val="superscript"/>
        <sz val="12"/>
        <rFont val="Arial"/>
        <family val="2"/>
      </rPr>
      <t>4)</t>
    </r>
  </si>
  <si>
    <t xml:space="preserve">Turkey </t>
  </si>
  <si>
    <t>Greece</t>
  </si>
  <si>
    <t>Africa</t>
  </si>
  <si>
    <r>
      <t>Western &amp; Southern Europe</t>
    </r>
    <r>
      <rPr>
        <b/>
        <vertAlign val="superscript"/>
        <sz val="12"/>
        <rFont val="Arial"/>
        <family val="2"/>
      </rPr>
      <t>5)</t>
    </r>
  </si>
  <si>
    <t>Latin America</t>
  </si>
  <si>
    <t>Spain</t>
  </si>
  <si>
    <t>Portugal</t>
  </si>
  <si>
    <t>Iberia &amp; Latin America</t>
  </si>
  <si>
    <t>United States</t>
  </si>
  <si>
    <t xml:space="preserve">USA </t>
  </si>
  <si>
    <t>Allianz Global Corporate &amp; Specialty</t>
  </si>
  <si>
    <t>Reinsurance PC</t>
  </si>
  <si>
    <t>Australia</t>
  </si>
  <si>
    <t>United Kingdom</t>
  </si>
  <si>
    <t>Credit Insurance</t>
  </si>
  <si>
    <t>Ireland</t>
  </si>
  <si>
    <r>
      <t xml:space="preserve">Global Insurance Lines &amp; Anglo Markets </t>
    </r>
    <r>
      <rPr>
        <b/>
        <vertAlign val="superscript"/>
        <sz val="12"/>
        <rFont val="Arial"/>
        <family val="2"/>
      </rPr>
      <t>6)</t>
    </r>
  </si>
  <si>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</si>
  <si>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</si>
  <si>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</si>
  <si>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</si>
  <si>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</si>
  <si>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</si>
  <si>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</si>
  <si>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</si>
  <si>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</si>
  <si>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r>
      <t xml:space="preserve">Central and Eastern Europe </t>
    </r>
    <r>
      <rPr>
        <vertAlign val="superscript"/>
        <sz val="12"/>
        <rFont val="Arial"/>
        <family val="2"/>
      </rPr>
      <t>7)</t>
    </r>
  </si>
  <si>
    <t xml:space="preserve">Asia-Pacific </t>
  </si>
  <si>
    <t>Middle East and North Africa</t>
  </si>
  <si>
    <t>Growth Markets</t>
  </si>
  <si>
    <t>Allianz Global Assistance</t>
  </si>
  <si>
    <t xml:space="preserve">Allianz Worldwide Care </t>
  </si>
  <si>
    <r>
      <t xml:space="preserve">Allianz Worldwide Partners </t>
    </r>
    <r>
      <rPr>
        <vertAlign val="superscript"/>
        <sz val="12"/>
        <rFont val="Arial"/>
        <family val="2"/>
      </rPr>
      <t>8)</t>
    </r>
  </si>
  <si>
    <r>
      <t>Consolidation &amp; Others</t>
    </r>
    <r>
      <rPr>
        <b/>
        <vertAlign val="superscript"/>
        <sz val="12"/>
        <rFont val="Arial"/>
        <family val="2"/>
      </rPr>
      <t>9)</t>
    </r>
  </si>
  <si>
    <t>Total</t>
  </si>
  <si>
    <t xml:space="preserve"> 1) This reflects gross premiums written on an internal basis, adjusted for foreign currency translation and (de-)consolidation effects.</t>
  </si>
  <si>
    <t xml:space="preserve"> 2) Starting from 2014 'Münchener und Magdeburger Agrarversicherung AG' is included in Germany with gross premiums written of € 1 mn, premiums earned (net) of € (0.3) mn and operating loss of € 2 mn. Prior period figures were not adjusted. </t>
  </si>
  <si>
    <t xml:space="preserve"> 4) Belgium and the Netherlands are presented as the combined region Benelux. All prior periods are presented accordingly.
</t>
  </si>
  <si>
    <t xml:space="preserve"> 5) Contains € 1 mn and € 2 mn operating profit for 2014 and 2013, respectively, from a management holding located in Luxembourg.</t>
  </si>
  <si>
    <t xml:space="preserve"> 6) Contains € 1 mn operating profit and € 0.3 mn operating loss for 2014 and 2013, respectively, from AGF UK. </t>
  </si>
  <si>
    <t xml:space="preserve"> 7) Contains income and expense items from a management holding and consolidations between countries in this region. </t>
  </si>
  <si>
    <t xml:space="preserve"> 8) The reportable segment Allianz Worldwide Partners includes the business of Allianz Global Assistance and Allianz Worldwide Care as well as the reinsurance business of Allianz Global Automotive and income and expenses of a management holding. 
</t>
  </si>
  <si>
    <t>9) Represents elimination of transactions between Allianz Group companies in different geographic regions.</t>
  </si>
  <si>
    <r>
      <t xml:space="preserve">Germany </t>
    </r>
    <r>
      <rPr>
        <vertAlign val="superscript"/>
        <sz val="12"/>
        <rFont val="Arial"/>
        <family val="2"/>
      </rPr>
      <t>2), 3)</t>
    </r>
  </si>
  <si>
    <r>
      <t xml:space="preserve">German Speaking Countries </t>
    </r>
    <r>
      <rPr>
        <b/>
        <vertAlign val="superscript"/>
        <sz val="12"/>
        <rFont val="Arial"/>
        <family val="2"/>
      </rPr>
      <t>3)</t>
    </r>
  </si>
  <si>
    <r>
      <t xml:space="preserve">Italy </t>
    </r>
    <r>
      <rPr>
        <vertAlign val="superscript"/>
        <sz val="12"/>
        <rFont val="Arial"/>
        <family val="2"/>
      </rPr>
      <t>4)</t>
    </r>
  </si>
  <si>
    <r>
      <t xml:space="preserve">Benelux </t>
    </r>
    <r>
      <rPr>
        <vertAlign val="superscript"/>
        <sz val="12"/>
        <rFont val="Arial"/>
        <family val="2"/>
      </rPr>
      <t>5)</t>
    </r>
  </si>
  <si>
    <r>
      <t xml:space="preserve">Turkey </t>
    </r>
    <r>
      <rPr>
        <vertAlign val="superscript"/>
        <sz val="12"/>
        <rFont val="Arial"/>
        <family val="2"/>
      </rPr>
      <t>6)</t>
    </r>
  </si>
  <si>
    <r>
      <t>Western &amp; Southern Europe</t>
    </r>
    <r>
      <rPr>
        <b/>
        <vertAlign val="superscript"/>
        <sz val="12"/>
        <rFont val="Arial"/>
        <family val="2"/>
      </rPr>
      <t xml:space="preserve"> 7)</t>
    </r>
  </si>
  <si>
    <r>
      <t xml:space="preserve">USA </t>
    </r>
    <r>
      <rPr>
        <b/>
        <vertAlign val="superscript"/>
        <sz val="12"/>
        <rFont val="Arial"/>
        <family val="2"/>
      </rPr>
      <t>8)</t>
    </r>
  </si>
  <si>
    <r>
      <t>Reinsurance PC</t>
    </r>
    <r>
      <rPr>
        <vertAlign val="superscript"/>
        <sz val="12"/>
        <rFont val="Arial"/>
        <family val="2"/>
      </rPr>
      <t xml:space="preserve"> 2)</t>
    </r>
  </si>
  <si>
    <r>
      <t xml:space="preserve">Global Insurance Lines &amp; Anglo Markets </t>
    </r>
    <r>
      <rPr>
        <b/>
        <vertAlign val="superscript"/>
        <sz val="12"/>
        <rFont val="Arial"/>
        <family val="2"/>
      </rPr>
      <t>9)</t>
    </r>
  </si>
  <si>
    <r>
      <t xml:space="preserve">Central and Eastern Europe </t>
    </r>
    <r>
      <rPr>
        <vertAlign val="superscript"/>
        <sz val="12"/>
        <rFont val="Arial"/>
        <family val="2"/>
      </rPr>
      <t>10)</t>
    </r>
  </si>
  <si>
    <r>
      <t xml:space="preserve">Allianz Worldwide Partners </t>
    </r>
    <r>
      <rPr>
        <vertAlign val="superscript"/>
        <sz val="12"/>
        <rFont val="Arial"/>
        <family val="2"/>
      </rPr>
      <t>11)</t>
    </r>
  </si>
  <si>
    <r>
      <t>Consolidation &amp; Others</t>
    </r>
    <r>
      <rPr>
        <b/>
        <vertAlign val="superscript"/>
        <sz val="12"/>
        <rFont val="Arial"/>
        <family val="2"/>
      </rPr>
      <t xml:space="preserve">12),13) </t>
    </r>
  </si>
  <si>
    <t xml:space="preserve">  1) This reflects gross premiums written on an internal basis, adjusted for foreign currency translation and (de-)consolidation effects.</t>
  </si>
  <si>
    <t>10) Contains income and expense items from a management holding and consolidations between countries in this region.</t>
  </si>
  <si>
    <t>11) The reportable segment Allianz Worldwide Partners includes the business of Allianz Global Assistance and Allianz Worldwide Care as well as the reinsurance business of Allianz Global Automotive and income and expenses of a management holding.</t>
  </si>
  <si>
    <t>12) Represents elimination of transactions between Allianz Group companies in different geographic regions.</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</si>
  <si>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</si>
  <si>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</si>
  <si>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</si>
  <si>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r>
      <t xml:space="preserve"> internal</t>
    </r>
    <r>
      <rPr>
        <b/>
        <vertAlign val="superscript"/>
        <sz val="12"/>
        <rFont val="Arial"/>
        <family val="2"/>
      </rPr>
      <t xml:space="preserve"> 3)</t>
    </r>
  </si>
  <si>
    <t>€ mn</t>
  </si>
  <si>
    <t>bps</t>
  </si>
  <si>
    <r>
      <t>2014</t>
    </r>
    <r>
      <rPr>
        <b/>
        <vertAlign val="superscript"/>
        <sz val="10.2"/>
        <rFont val="Arial"/>
        <family val="2"/>
      </rPr>
      <t xml:space="preserve"> 4)</t>
    </r>
  </si>
  <si>
    <t>Germany Life</t>
  </si>
  <si>
    <t>Germany Health</t>
  </si>
  <si>
    <t>German Speaking Countries</t>
  </si>
  <si>
    <t/>
  </si>
  <si>
    <t>Italy</t>
  </si>
  <si>
    <r>
      <t>France</t>
    </r>
    <r>
      <rPr>
        <vertAlign val="superscript"/>
        <sz val="12"/>
        <rFont val="Arial"/>
        <family val="2"/>
      </rPr>
      <t xml:space="preserve"> 5)</t>
    </r>
  </si>
  <si>
    <r>
      <t>Benelux</t>
    </r>
    <r>
      <rPr>
        <vertAlign val="superscript"/>
        <sz val="12"/>
        <rFont val="Arial"/>
        <family val="2"/>
      </rPr>
      <t xml:space="preserve"> 6)</t>
    </r>
  </si>
  <si>
    <r>
      <t xml:space="preserve">─ </t>
    </r>
    <r>
      <rPr>
        <vertAlign val="superscript"/>
        <sz val="12"/>
        <rFont val="Arial"/>
        <family val="2"/>
      </rPr>
      <t>8)</t>
    </r>
  </si>
  <si>
    <t>Turkey</t>
  </si>
  <si>
    <t>Western &amp; Southern Europe</t>
  </si>
  <si>
    <t>USA</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</si>
  <si>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</si>
  <si>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</si>
  <si>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</si>
  <si>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</si>
  <si>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</si>
  <si>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</si>
  <si>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</si>
  <si>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</si>
  <si>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</si>
  <si>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r>
      <t>Central and Eastern Europe</t>
    </r>
    <r>
      <rPr>
        <vertAlign val="superscript"/>
        <sz val="12"/>
        <rFont val="Arial"/>
        <family val="2"/>
      </rPr>
      <t xml:space="preserve"> 7)</t>
    </r>
  </si>
  <si>
    <t>Global Life</t>
  </si>
  <si>
    <r>
      <t>Consolidation</t>
    </r>
    <r>
      <rPr>
        <b/>
        <vertAlign val="superscript"/>
        <sz val="12"/>
        <rFont val="Arial"/>
        <family val="2"/>
      </rPr>
      <t xml:space="preserve"> 9)</t>
    </r>
  </si>
  <si>
    <t>1) Statutory premiums are gross premiums written from sales of life and health insurance policies as well as gross receipts from sales of unit-linked and other investment-oriented products, in accordance</t>
  </si>
  <si>
    <t xml:space="preserve">     with the statutory accounting practices applicable in the insurer’s home jurisdiction. </t>
  </si>
  <si>
    <t xml:space="preserve">2) Represents annualized operating profit (loss) divided by the average of the current and previous quarter-end net reserves, where net reserves equal reserves for loss and loss adjustment expenses, </t>
  </si>
  <si>
    <t xml:space="preserve">     reserves for insurance and investment contracts and financial liabilities for unit-linked contracts less reinsurance assets.</t>
  </si>
  <si>
    <t>3) Statutory premiums adjusted for foreign currency translation and (de-)consolidation effects.</t>
  </si>
  <si>
    <t xml:space="preserve">     and Growth Markets within the business segment Life/Health and to the reportable segment Banking.</t>
  </si>
  <si>
    <t>6) Belgium, Luxembourg and the Netherlands are presented as the combined region Benelux. All prior periods are presented accordingly.</t>
  </si>
  <si>
    <t>7) Contains income and expense items from a management holding and consolidations between countries in this region.</t>
  </si>
  <si>
    <t>8) Presentation not meaningful.</t>
  </si>
  <si>
    <r>
      <t xml:space="preserve">─ </t>
    </r>
    <r>
      <rPr>
        <vertAlign val="superscript"/>
        <sz val="12"/>
        <rFont val="Arial"/>
        <family val="2"/>
      </rPr>
      <t>9)</t>
    </r>
  </si>
  <si>
    <r>
      <t>Turkey</t>
    </r>
    <r>
      <rPr>
        <vertAlign val="superscript"/>
        <sz val="12"/>
        <rFont val="Arial"/>
        <family val="2"/>
      </rPr>
      <t xml:space="preserve"> 7)</t>
    </r>
  </si>
  <si>
    <r>
      <t>Central and Eastern Europe</t>
    </r>
    <r>
      <rPr>
        <vertAlign val="superscript"/>
        <sz val="12"/>
        <rFont val="Arial"/>
        <family val="2"/>
      </rPr>
      <t xml:space="preserve"> 8)</t>
    </r>
  </si>
  <si>
    <r>
      <t>Consolidation</t>
    </r>
    <r>
      <rPr>
        <b/>
        <vertAlign val="superscript"/>
        <sz val="12"/>
        <rFont val="Arial"/>
        <family val="2"/>
      </rPr>
      <t xml:space="preserve"> 10)</t>
    </r>
  </si>
  <si>
    <r>
      <rPr>
        <b/>
        <sz val="12"/>
        <rFont val="Arial"/>
        <family val="2"/>
      </rPr>
      <t xml:space="preserve">─ </t>
    </r>
    <r>
      <rPr>
        <vertAlign val="superscript"/>
        <sz val="12"/>
        <rFont val="Arial"/>
        <family val="2"/>
      </rPr>
      <t>9)</t>
    </r>
  </si>
  <si>
    <t>10) Represents elimination of transactions between Allianz Group companies in different geographic regions.</t>
  </si>
  <si>
    <t>Three months ended Dezember 31</t>
  </si>
  <si>
    <t>Twelve months ended Dezember 31</t>
  </si>
  <si>
    <t>Three months ended December 31</t>
  </si>
  <si>
    <t>Twelve months ended December 31</t>
  </si>
  <si>
    <t xml:space="preserve"> 3) Effective July 1, 2014, the Allianz Group acquired a part of the insurance business of UnipolSai Assicurazioni S.p.A., Bologna.</t>
  </si>
  <si>
    <t xml:space="preserve">  6) On July 12, 2013, Allianz Turkey acquired Yapı Kredi Bank’s shareholding in the Turkish property-casualty insurance company Yapı Kredi Sigorta.</t>
  </si>
  <si>
    <t>4) Effective January 1, 2014, the Allianz Group allocated certain entities from the reportable segment Asset Management to the reportable segments German Speaking Countries, Western &amp; Southern Europe</t>
  </si>
  <si>
    <t xml:space="preserve">      2.3 percentage points in Reinsurance PC. This had no impact at Group level.</t>
  </si>
  <si>
    <t xml:space="preserve">  5) Belgium and the Netherlands are presented as the combined region Benelux. All prior periods are presented accordingly.</t>
  </si>
  <si>
    <t xml:space="preserve">      In the fourth quarter of 2014, the French International Health business was transferred from France (Life/Health) to the reportable segment Allianz Worldwide Partners effective January 1, 2014. The reinsurance business of Allianz Global Automotive </t>
  </si>
  <si>
    <t xml:space="preserve"> 9) Represents elimination of transactions between Allianz Group companies in different geographic regions.</t>
  </si>
  <si>
    <t xml:space="preserve">  9) Presentation not meaningful.</t>
  </si>
  <si>
    <t xml:space="preserve">  8) Contains income and expense items from a management holding and consolidations between countries in this region.</t>
  </si>
  <si>
    <t xml:space="preserve">  6) Belgium, Luxembourg and the Netherlands are presented as the combined region Benelux. All prior periods are presented accordingly.</t>
  </si>
  <si>
    <t xml:space="preserve">  4) Effective January 1, 2014, the Allianz Group allocated certain entities from the reportable segment Asset Management to the reportable segments German Speaking Countries, Western &amp; Southern Europe</t>
  </si>
  <si>
    <t xml:space="preserve">  3) Statutory premiums adjusted for foreign currency translation and (de-)consolidation effects.</t>
  </si>
  <si>
    <t xml:space="preserve">  2) Represents operating profit (loss) divided by the average of the current and previous year-end net reserves, where net reserves equal reserves for loss and loss adjustment expenses, reserves for</t>
  </si>
  <si>
    <t xml:space="preserve">  1) Statutory premiums are gross premiums written from sales of life and health insurance policies as well as gross receipts from sales of unit-linked and other investment-oriented products, in accordance</t>
  </si>
  <si>
    <t xml:space="preserve">       with the statutory accounting practices applicable in the insurer’s home jurisdiction. </t>
  </si>
  <si>
    <t xml:space="preserve">       and Growth Markets within the business segment Life/Health and to the reportable segment Banking.</t>
  </si>
  <si>
    <t xml:space="preserve">       insurance and investment contracts and financial liabilities for unit-linked contracts less reinsurance assets.</t>
  </si>
  <si>
    <t xml:space="preserve">     January 1, 2014.</t>
  </si>
  <si>
    <t>5) In the fourth quarter of 2014, we transferred our French International Health business to the reportable segment Allianz Worldwide Partners in the business segment Property-Casualty effective</t>
  </si>
  <si>
    <t xml:space="preserve">     Contribution to German Speaking Countries before consolidation in 4Q 2013 was gross written premiums of € 0 mn, premiums earned (net) of € (6) mn and operating loss of € 6 mn.</t>
  </si>
  <si>
    <t xml:space="preserve">       January 1, 2014.</t>
  </si>
  <si>
    <t xml:space="preserve">  5) In the fourth quarter of 2014, we transferred our French International Health business to the reportable segment Allianz Worldwide Partners in the business segment Property-Casualty effective</t>
  </si>
  <si>
    <t xml:space="preserve">       subsidiary Yapı Kredi Emeklilik.</t>
  </si>
  <si>
    <t xml:space="preserve">  7) On July 12, 2013, the Allianz Group acquired Yapı Kredi Bank’s 93.94 % shareholding in the Turkish property-casualty insurance company Yapı Kredi Sigorta, including its life and pension insurance</t>
  </si>
  <si>
    <t xml:space="preserve">  2) The combined ratio 2013 at Germany and Reinsurance PC was impacted by a one-off effect related to the commutation of internal reinsurance resulting in a 0.9 percentage point improvement in the combined ratio for Germany and an increase of</t>
  </si>
  <si>
    <t xml:space="preserve">  4) Effective July 1, 2014, the Allianz Group acquired parts of the insurance business of UnipolSai Assicurazioni S.p.A., Bologna. </t>
  </si>
  <si>
    <t xml:space="preserve">  3) Starting from 2014, “Münchener und Magdeburger Agrarversicherung AG” is included in Germany with gross premiums written of € 35 mn, premiums earned (net) of € 15 mn and operating profit of € 7 mn. </t>
  </si>
  <si>
    <t xml:space="preserve">      Prior year numbers were not adjusted. Contribution to German Speaking Countries before consolidation in 2013 was gross written premiums of € 32 mn, premiums earned (net) of € 14 mn of and operating loss of € 1 mn.</t>
  </si>
  <si>
    <t xml:space="preserve">  7) Contains € 7 mn and € 11 mn operating profit for 2014 and 2013, respectively, from a management holding located in Luxembourg.</t>
  </si>
  <si>
    <t xml:space="preserve">  8) The reserve strengthening for asbestos risks in 2014 at Fireman’s Fund Insurance company of € 79 mn had no impact on the financial results of the Allianz Group’s and Fireman’s Fund’s combined ratio under IFRS.</t>
  </si>
  <si>
    <t xml:space="preserve">  9) Contains € 3 mn operating profit and € 7 mn operating loss for 2014 and 2013, respectively, from AGF UK.</t>
  </si>
  <si>
    <t xml:space="preserve">      contributed with gross premiums written of € 91 mn, premiums earned (net) of € 67 mn and an operating loss of € 28 mn for 2014 and with gross premiums written of € 82 mn, premiums earned (net) of € 35 mn and an operating loss of € 24 mn for 2013. </t>
  </si>
  <si>
    <t>13) The 2014 analysis of the Allianz Group’s asbestos risks resulted in a reduction of reserves and a positive run-off result of € 86 mn reflected in the operating profit for 2014.</t>
  </si>
  <si>
    <t xml:space="preserve">     contributed with gross premiums written of € 38 mn, premiums earned (net) of € 26 mn and an operating loss of € 16 mn for 2014 and with gross premiums written of € 13 mn, premiums earned (net) of € 15 mn and an operating loss of € 6 mn for 2013.  </t>
  </si>
  <si>
    <t xml:space="preserve">     In the fourth quarter of 2014, the French International Health business was transferred from France (Life/Health) to the reportable segment Allianz Worldwide Partners effective January 1, 2014. The reinsurance business of Allianz Global Automotive</t>
  </si>
  <si>
    <t>Financial information as of December 31, 2014</t>
  </si>
  <si>
    <t xml:space="preserve">Consolidated Income Statements </t>
  </si>
  <si>
    <t xml:space="preserve">Operating Profit Reconciliation </t>
  </si>
  <si>
    <t>Operating Profit Reconciliation</t>
  </si>
  <si>
    <t>Reporting by segments and quarters</t>
  </si>
  <si>
    <t>Operating Profit Reconciliation by segments and quarters</t>
  </si>
  <si>
    <t>Key Performance Indicators (KPI)</t>
  </si>
  <si>
    <t>Operations by geographic regions</t>
  </si>
  <si>
    <t>(incl. previous year comparison)</t>
  </si>
  <si>
    <t>3M 2014</t>
  </si>
  <si>
    <t>12M 2014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</si>
</sst>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 \(#,###,##0\);\—"/>
    <numFmt numFmtId="179" formatCode="0.0"/>
    <numFmt numFmtId="180" formatCode="##0;\(##0\);\—"/>
    <numFmt numFmtId="181" formatCode="##0.0;\(##0.0\);\—"/>
    <numFmt numFmtId="182" formatCode="#,###,##0;\ \-#,###,##0;0"/>
    <numFmt numFmtId="183" formatCode="#,##0.0"/>
    <numFmt numFmtId="184" formatCode="#,##0.000"/>
    <numFmt numFmtId="185" formatCode="#,##0.0000"/>
    <numFmt numFmtId="186" formatCode="#,##0.00000"/>
    <numFmt numFmtId="187" formatCode="#,##0.000000"/>
    <numFmt numFmtId="188" formatCode="#,##0.0000000"/>
    <numFmt numFmtId="189" formatCode="0.0000"/>
    <numFmt numFmtId="190" formatCode="0.000"/>
    <numFmt numFmtId="191" formatCode="#,###,##0.0;\ \(#,###,##0.0\);\—"/>
  </numFmts>
  <fonts count="87">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10.2"/>
      <name val="Arial"/>
      <family val="2"/>
    </font>
    <font>
      <b/>
      <sz val="1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color indexed="63"/>
      </left>
      <right style="thin">
        <color theme="1" tint="0.24998000264167786"/>
      </right>
      <top style="medium"/>
      <bottom>
        <color indexed="63"/>
      </bottom>
    </border>
    <border>
      <left>
        <color indexed="63"/>
      </left>
      <right style="thin">
        <color theme="1" tint="0.24998000264167786"/>
      </right>
      <top>
        <color indexed="63"/>
      </top>
      <bottom>
        <color indexed="63"/>
      </bottom>
    </border>
    <border>
      <left>
        <color indexed="63"/>
      </left>
      <right style="thin">
        <color theme="1" tint="0.24998000264167786"/>
      </right>
      <top/>
      <bottom style="medium"/>
    </border>
    <border>
      <left>
        <color indexed="63"/>
      </left>
      <right>
        <color indexed="63"/>
      </right>
      <top style="dashed"/>
      <bottom style="medium"/>
    </border>
    <border>
      <left>
        <color indexed="63"/>
      </left>
      <right>
        <color indexed="63"/>
      </right>
      <top style="dashed"/>
      <bottom>
        <color indexed="63"/>
      </botto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5" fillId="0"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4" fontId="6" fillId="0" borderId="5" applyNumberFormat="0" applyProtection="0">
      <alignment horizontal="left" vertical="center" wrapText="1" indent="1"/>
    </xf>
    <xf numFmtId="0" fontId="3" fillId="32"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11" fillId="0" borderId="5">
      <alignment/>
      <protection/>
    </xf>
    <xf numFmtId="0" fontId="0" fillId="42" borderId="5" applyNumberFormat="0" applyProtection="0">
      <alignment horizontal="left" vertical="top" indent="1"/>
    </xf>
    <xf numFmtId="0" fontId="11" fillId="0" borderId="5">
      <alignment/>
      <protection/>
    </xf>
    <xf numFmtId="0" fontId="0" fillId="43" borderId="5" applyNumberFormat="0" applyProtection="0">
      <alignment horizontal="left" vertical="center" indent="1"/>
    </xf>
    <xf numFmtId="0" fontId="11" fillId="0" borderId="5">
      <alignment/>
      <protection/>
    </xf>
    <xf numFmtId="0" fontId="0" fillId="43" borderId="5" applyNumberFormat="0" applyProtection="0">
      <alignment horizontal="left" vertical="top" indent="1"/>
    </xf>
    <xf numFmtId="0" fontId="11" fillId="0" borderId="5">
      <alignment/>
      <protection/>
    </xf>
    <xf numFmtId="0" fontId="0" fillId="44" borderId="5" applyNumberFormat="0" applyProtection="0">
      <alignment horizontal="left" vertical="center" indent="1"/>
    </xf>
    <xf numFmtId="0" fontId="11" fillId="0" borderId="5">
      <alignment/>
      <protection/>
    </xf>
    <xf numFmtId="0" fontId="0" fillId="44" borderId="5" applyNumberFormat="0" applyProtection="0">
      <alignment horizontal="left" vertical="top" indent="1"/>
    </xf>
    <xf numFmtId="0" fontId="11" fillId="0" borderId="5">
      <alignment/>
      <protection/>
    </xf>
    <xf numFmtId="0" fontId="0" fillId="45" borderId="5" applyNumberFormat="0" applyProtection="0">
      <alignment horizontal="left" vertical="center" indent="1"/>
    </xf>
    <xf numFmtId="0" fontId="11" fillId="0" borderId="5">
      <alignment/>
      <protection/>
    </xf>
    <xf numFmtId="0" fontId="0" fillId="45" borderId="5" applyNumberFormat="0" applyProtection="0">
      <alignment horizontal="left" vertical="top" indent="1"/>
    </xf>
    <xf numFmtId="0" fontId="11" fillId="0" borderId="5">
      <alignment/>
      <protection/>
    </xf>
    <xf numFmtId="0" fontId="0" fillId="0" borderId="0">
      <alignment/>
      <protection/>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4" fontId="6" fillId="0" borderId="5" applyNumberFormat="0" applyProtection="0">
      <alignment horizontal="left" vertical="center" indent="1"/>
    </xf>
    <xf numFmtId="0" fontId="1" fillId="46"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53" fillId="0" borderId="0" applyNumberFormat="0" applyProtection="0">
      <alignment horizontal="left" vertical="center"/>
    </xf>
    <xf numFmtId="4" fontId="10" fillId="45" borderId="5" applyNumberFormat="0" applyProtection="0">
      <alignment horizontal="right" vertical="center"/>
    </xf>
    <xf numFmtId="4" fontId="10" fillId="0" borderId="5" applyNumberFormat="0" applyProtection="0">
      <alignment horizontal="right" vertical="center"/>
    </xf>
    <xf numFmtId="0" fontId="78" fillId="47"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31" fillId="0" borderId="0">
      <alignment/>
      <protection/>
    </xf>
    <xf numFmtId="176" fontId="29" fillId="0" borderId="0" applyFont="0" applyFill="0" applyBorder="0" applyAlignment="0" applyProtection="0"/>
    <xf numFmtId="177" fontId="29" fillId="0" borderId="0" applyFont="0" applyFill="0" applyBorder="0" applyAlignment="0" applyProtection="0"/>
    <xf numFmtId="0" fontId="83"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48" borderId="11" applyNumberFormat="0" applyAlignment="0" applyProtection="0"/>
  </cellStyleXfs>
  <cellXfs count="519">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113"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109" applyNumberFormat="1" applyFont="1" applyBorder="1" applyAlignment="1" quotePrefix="1">
      <alignment horizontal="right" vertical="center"/>
    </xf>
    <xf numFmtId="3" fontId="17" fillId="0" borderId="13" xfId="109"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5" applyNumberFormat="1" applyFont="1" applyBorder="1" applyAlignment="1">
      <alignment vertical="center"/>
    </xf>
    <xf numFmtId="3" fontId="17" fillId="0" borderId="14" xfId="109" applyNumberFormat="1" applyFont="1" applyBorder="1" applyAlignment="1" quotePrefix="1">
      <alignment horizontal="right" vertical="center"/>
    </xf>
    <xf numFmtId="3" fontId="17" fillId="0" borderId="15" xfId="109"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11" fillId="0" borderId="12" xfId="0" applyFont="1" applyFill="1" applyBorder="1" applyAlignment="1">
      <alignment horizontal="righ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75" fontId="18" fillId="0" borderId="0" xfId="57" applyNumberFormat="1" applyFont="1" applyFill="1" applyAlignment="1">
      <alignment horizontal="right" vertical="center"/>
    </xf>
    <xf numFmtId="175" fontId="19" fillId="0" borderId="13" xfId="57"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9" fillId="0" borderId="13" xfId="109" applyNumberFormat="1" applyFont="1" applyFill="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0" fontId="19" fillId="0" borderId="0" xfId="0" applyFont="1" applyBorder="1" applyAlignment="1" quotePrefix="1">
      <alignment/>
    </xf>
    <xf numFmtId="0" fontId="11" fillId="0" borderId="0" xfId="0" applyFont="1" applyBorder="1" applyAlignment="1" quotePrefix="1">
      <alignment/>
    </xf>
    <xf numFmtId="0" fontId="18" fillId="0" borderId="0" xfId="0" applyFont="1" applyFill="1" applyBorder="1" applyAlignment="1">
      <alignment/>
    </xf>
    <xf numFmtId="0" fontId="13" fillId="0" borderId="12" xfId="0" applyFont="1" applyFill="1" applyBorder="1" applyAlignment="1">
      <alignment horizontal="right" vertical="center"/>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5" applyNumberFormat="1" applyFont="1" applyFill="1" applyBorder="1" applyAlignment="1">
      <alignment vertical="center"/>
    </xf>
    <xf numFmtId="0" fontId="13" fillId="0" borderId="0" xfId="0" applyFont="1" applyFill="1" applyAlignment="1">
      <alignment/>
    </xf>
    <xf numFmtId="175" fontId="17" fillId="0" borderId="13" xfId="57"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75" fontId="19" fillId="0" borderId="12" xfId="57"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75" fontId="27" fillId="0" borderId="0" xfId="109"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75" fontId="17" fillId="0" borderId="0" xfId="109" applyNumberFormat="1" applyFont="1" applyFill="1" applyBorder="1" applyAlignment="1" quotePrefix="1">
      <alignment horizontal="right" vertical="center"/>
    </xf>
    <xf numFmtId="175" fontId="17" fillId="0" borderId="13" xfId="109"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75" fontId="17" fillId="0" borderId="16" xfId="109"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109" applyNumberFormat="1" applyFont="1" applyFill="1" applyBorder="1" applyAlignment="1" quotePrefix="1">
      <alignment horizontal="right" vertical="center"/>
    </xf>
    <xf numFmtId="175" fontId="17" fillId="0" borderId="0" xfId="57"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109"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175" fontId="17" fillId="0" borderId="12" xfId="109" applyNumberFormat="1" applyFont="1" applyFill="1" applyBorder="1" applyAlignment="1" quotePrefix="1">
      <alignment horizontal="right" vertical="center"/>
    </xf>
    <xf numFmtId="175" fontId="11" fillId="0" borderId="0" xfId="57" applyNumberFormat="1" applyFont="1" applyBorder="1" applyAlignment="1">
      <alignment vertical="center"/>
    </xf>
    <xf numFmtId="175" fontId="32" fillId="0" borderId="0" xfId="57" applyNumberFormat="1" applyFont="1" applyBorder="1" applyAlignment="1">
      <alignment vertical="center"/>
    </xf>
    <xf numFmtId="3" fontId="19" fillId="0" borderId="12" xfId="109" applyNumberFormat="1" applyFont="1" applyFill="1" applyBorder="1" applyAlignment="1" quotePrefix="1">
      <alignment horizontal="right" vertical="center"/>
    </xf>
    <xf numFmtId="3" fontId="17" fillId="0" borderId="12" xfId="109"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7" fillId="0" borderId="12" xfId="109"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109" applyNumberFormat="1" applyFont="1" applyFill="1" applyBorder="1" applyAlignment="1" quotePrefix="1">
      <alignment horizontal="right" vertical="center"/>
    </xf>
    <xf numFmtId="3" fontId="17" fillId="0" borderId="17" xfId="109"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109" applyNumberFormat="1" applyFont="1" applyFill="1" applyBorder="1" applyAlignment="1">
      <alignment vertical="center"/>
    </xf>
    <xf numFmtId="3" fontId="18" fillId="0" borderId="0" xfId="109" applyNumberFormat="1" applyFont="1" applyFill="1" applyBorder="1" applyAlignment="1">
      <alignment vertical="center"/>
    </xf>
    <xf numFmtId="3" fontId="19" fillId="0" borderId="14" xfId="109" applyNumberFormat="1" applyFont="1" applyBorder="1" applyAlignment="1" quotePrefix="1">
      <alignment vertical="center"/>
    </xf>
    <xf numFmtId="3" fontId="19" fillId="0" borderId="15" xfId="109" applyNumberFormat="1" applyFont="1" applyBorder="1" applyAlignment="1" quotePrefix="1">
      <alignment vertical="center"/>
    </xf>
    <xf numFmtId="3" fontId="19" fillId="0" borderId="13" xfId="109" applyNumberFormat="1" applyFont="1" applyBorder="1" applyAlignment="1" quotePrefix="1">
      <alignment vertical="center"/>
    </xf>
    <xf numFmtId="3" fontId="19" fillId="0" borderId="0" xfId="109" applyNumberFormat="1" applyFont="1" applyBorder="1" applyAlignment="1" quotePrefix="1">
      <alignment vertical="center"/>
    </xf>
    <xf numFmtId="3" fontId="19" fillId="0" borderId="12" xfId="109"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75" fontId="17" fillId="0" borderId="12" xfId="57" applyNumberFormat="1" applyFont="1" applyFill="1" applyBorder="1" applyAlignment="1">
      <alignment horizontal="right" vertical="center"/>
    </xf>
    <xf numFmtId="3" fontId="17" fillId="0" borderId="16" xfId="109" applyNumberFormat="1" applyFont="1" applyFill="1" applyBorder="1" applyAlignment="1" quotePrefix="1">
      <alignment horizontal="right" vertical="center"/>
    </xf>
    <xf numFmtId="3" fontId="17" fillId="0" borderId="0" xfId="109" applyNumberFormat="1" applyFont="1" applyFill="1" applyBorder="1" applyAlignment="1">
      <alignment horizontal="right" vertical="center"/>
    </xf>
    <xf numFmtId="3" fontId="17" fillId="0" borderId="0" xfId="109"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75" fontId="17" fillId="0" borderId="19" xfId="109"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09" applyNumberFormat="1" applyFont="1" applyFill="1" applyBorder="1" applyAlignment="1" quotePrefix="1">
      <alignment vertical="center"/>
    </xf>
    <xf numFmtId="0" fontId="21" fillId="0" borderId="19" xfId="0" applyFont="1" applyBorder="1" applyAlignment="1">
      <alignment vertical="center"/>
    </xf>
    <xf numFmtId="3" fontId="19" fillId="0" borderId="19" xfId="109" applyNumberFormat="1" applyFont="1" applyFill="1" applyBorder="1" applyAlignment="1" quotePrefix="1">
      <alignment horizontal="right" vertical="center"/>
    </xf>
    <xf numFmtId="3" fontId="17" fillId="0" borderId="19" xfId="109"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74" fontId="6" fillId="0" borderId="0" xfId="65"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113" applyNumberFormat="1" applyFont="1" applyFill="1" applyBorder="1" applyAlignment="1">
      <alignment vertical="center" wrapText="1"/>
    </xf>
    <xf numFmtId="14" fontId="13" fillId="0" borderId="12" xfId="113" applyNumberFormat="1" applyFont="1" applyFill="1" applyBorder="1" applyAlignment="1">
      <alignment vertical="center" wrapText="1"/>
    </xf>
    <xf numFmtId="174" fontId="3" fillId="0" borderId="12" xfId="0" applyNumberFormat="1" applyFont="1" applyBorder="1" applyAlignment="1">
      <alignment horizontal="right" vertical="center"/>
    </xf>
    <xf numFmtId="14" fontId="11" fillId="0" borderId="12" xfId="113" applyNumberFormat="1" applyFont="1" applyFill="1" applyBorder="1" applyAlignment="1">
      <alignment horizontal="right" vertical="center" wrapText="1"/>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175" fontId="17" fillId="0" borderId="0" xfId="57"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57" applyNumberFormat="1" applyFont="1" applyAlignment="1">
      <alignment vertical="center"/>
    </xf>
    <xf numFmtId="0" fontId="19" fillId="0" borderId="13" xfId="0" applyFont="1" applyBorder="1" applyAlignment="1">
      <alignment vertical="center"/>
    </xf>
    <xf numFmtId="175" fontId="17" fillId="0" borderId="13" xfId="57"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113" applyNumberFormat="1" applyBorder="1" applyAlignment="1" quotePrefix="1">
      <alignment horizontal="left" vertical="center" wrapText="1"/>
    </xf>
    <xf numFmtId="3" fontId="13" fillId="0" borderId="0" xfId="109" applyNumberFormat="1" applyFont="1" applyFill="1" applyBorder="1" applyAlignment="1" quotePrefix="1">
      <alignment vertical="center"/>
    </xf>
    <xf numFmtId="3" fontId="13" fillId="0" borderId="0" xfId="109" applyNumberFormat="1" applyFont="1" applyFill="1" applyBorder="1" applyAlignment="1" quotePrefix="1">
      <alignment horizontal="right" vertical="center"/>
    </xf>
    <xf numFmtId="3" fontId="11" fillId="0" borderId="0" xfId="109" applyNumberFormat="1" applyFont="1" applyBorder="1" applyAlignment="1" quotePrefix="1">
      <alignment horizontal="right" vertical="center"/>
    </xf>
    <xf numFmtId="3" fontId="13" fillId="0" borderId="0" xfId="109"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13" applyNumberFormat="1" applyFont="1" applyFill="1" applyBorder="1" applyAlignment="1">
      <alignment horizontal="right" vertical="center" wrapText="1"/>
    </xf>
    <xf numFmtId="14" fontId="3" fillId="0" borderId="0" xfId="113"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0" fontId="18" fillId="0" borderId="16" xfId="0" applyFont="1" applyBorder="1" applyAlignment="1">
      <alignment vertical="center"/>
    </xf>
    <xf numFmtId="175" fontId="17" fillId="0" borderId="16" xfId="57"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57" applyNumberFormat="1" applyFont="1" applyBorder="1" applyAlignment="1">
      <alignment horizontal="right" vertical="center"/>
    </xf>
    <xf numFmtId="3" fontId="35" fillId="0" borderId="0" xfId="109"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175" fontId="17" fillId="0" borderId="0" xfId="109" applyNumberFormat="1" applyFont="1" applyFill="1" applyBorder="1" applyAlignment="1">
      <alignment horizontal="right" vertical="center"/>
    </xf>
    <xf numFmtId="175" fontId="17" fillId="0" borderId="14" xfId="109" applyNumberFormat="1" applyFont="1" applyBorder="1" applyAlignment="1" quotePrefix="1">
      <alignment horizontal="right" vertical="center"/>
    </xf>
    <xf numFmtId="175" fontId="17" fillId="0" borderId="15" xfId="109" applyNumberFormat="1" applyFont="1" applyBorder="1" applyAlignment="1" quotePrefix="1">
      <alignment horizontal="right" vertical="center"/>
    </xf>
    <xf numFmtId="175" fontId="17" fillId="0" borderId="13" xfId="109" applyNumberFormat="1" applyFont="1" applyBorder="1" applyAlignment="1" quotePrefix="1">
      <alignment horizontal="right" vertical="center"/>
    </xf>
    <xf numFmtId="175" fontId="17" fillId="0" borderId="0" xfId="109" applyNumberFormat="1" applyFont="1" applyBorder="1" applyAlignment="1" quotePrefix="1">
      <alignment horizontal="right" vertical="center"/>
    </xf>
    <xf numFmtId="175" fontId="17" fillId="0" borderId="12" xfId="109"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75" fontId="44" fillId="30" borderId="0" xfId="0" applyNumberFormat="1" applyFont="1" applyFill="1" applyBorder="1" applyAlignment="1">
      <alignment vertical="center"/>
    </xf>
    <xf numFmtId="0" fontId="11" fillId="30" borderId="0" xfId="0" applyFont="1" applyFill="1" applyBorder="1" applyAlignment="1">
      <alignment vertical="center"/>
    </xf>
    <xf numFmtId="175"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75" fontId="42" fillId="30" borderId="0" xfId="0" applyNumberFormat="1" applyFont="1" applyFill="1" applyBorder="1" applyAlignment="1">
      <alignment vertical="center"/>
    </xf>
    <xf numFmtId="175"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75" fontId="47" fillId="30" borderId="0" xfId="0" applyNumberFormat="1" applyFont="1" applyFill="1" applyBorder="1" applyAlignment="1">
      <alignment vertical="center"/>
    </xf>
    <xf numFmtId="175"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75" fontId="43" fillId="30" borderId="0" xfId="0" applyNumberFormat="1" applyFont="1" applyFill="1" applyBorder="1" applyAlignment="1">
      <alignment vertical="center"/>
    </xf>
    <xf numFmtId="175" fontId="17" fillId="0" borderId="16" xfId="57"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86" fillId="30" borderId="0" xfId="0" applyFont="1" applyFill="1" applyBorder="1" applyAlignment="1">
      <alignment horizontal="right" vertical="center"/>
    </xf>
    <xf numFmtId="0" fontId="86" fillId="30" borderId="12" xfId="0" applyFont="1" applyFill="1" applyBorder="1" applyAlignment="1">
      <alignment vertical="center"/>
    </xf>
    <xf numFmtId="0" fontId="86" fillId="30" borderId="0" xfId="0" applyFont="1" applyFill="1" applyBorder="1" applyAlignment="1">
      <alignment vertical="center"/>
    </xf>
    <xf numFmtId="3" fontId="86" fillId="30" borderId="0" xfId="0" applyNumberFormat="1" applyFont="1" applyFill="1" applyBorder="1" applyAlignment="1">
      <alignment vertical="center"/>
    </xf>
    <xf numFmtId="175" fontId="86" fillId="30" borderId="0" xfId="0" applyNumberFormat="1" applyFont="1" applyFill="1" applyBorder="1" applyAlignment="1">
      <alignmen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0" fontId="0" fillId="0" borderId="0" xfId="0" applyFont="1" applyFill="1" applyAlignment="1" quotePrefix="1">
      <alignment vertical="center"/>
    </xf>
    <xf numFmtId="0" fontId="15" fillId="0" borderId="0" xfId="0" applyFont="1" applyFill="1" applyAlignment="1" quotePrefix="1">
      <alignment/>
    </xf>
    <xf numFmtId="0" fontId="15" fillId="0" borderId="0" xfId="0" applyFont="1" applyFill="1" applyBorder="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3" fontId="17" fillId="0" borderId="15" xfId="0" applyNumberFormat="1" applyFont="1" applyBorder="1" applyAlignment="1">
      <alignment horizontal="right" vertical="center"/>
    </xf>
    <xf numFmtId="175" fontId="17" fillId="0" borderId="23" xfId="57" applyNumberFormat="1" applyFont="1" applyBorder="1" applyAlignment="1">
      <alignment horizontal="right" vertical="center"/>
    </xf>
    <xf numFmtId="3" fontId="19" fillId="0" borderId="23" xfId="109" applyNumberFormat="1" applyFont="1" applyFill="1" applyBorder="1" applyAlignment="1" quotePrefix="1">
      <alignment horizontal="right" vertical="center"/>
    </xf>
    <xf numFmtId="1" fontId="18" fillId="0" borderId="0" xfId="0" applyNumberFormat="1" applyFont="1" applyFill="1" applyAlignment="1">
      <alignment horizontal="right" vertical="center"/>
    </xf>
    <xf numFmtId="3" fontId="19" fillId="0" borderId="24"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17" fillId="0" borderId="18" xfId="109" applyNumberFormat="1" applyFont="1" applyFill="1" applyBorder="1" applyAlignment="1" quotePrefix="1">
      <alignment horizontal="right" vertical="center"/>
    </xf>
    <xf numFmtId="175" fontId="17" fillId="0" borderId="18" xfId="109" applyNumberFormat="1" applyFont="1" applyFill="1" applyBorder="1" applyAlignment="1" quotePrefix="1">
      <alignment horizontal="right" vertical="center"/>
    </xf>
    <xf numFmtId="3" fontId="17" fillId="0" borderId="23" xfId="109" applyNumberFormat="1" applyFont="1" applyFill="1" applyBorder="1" applyAlignment="1" quotePrefix="1">
      <alignment horizontal="right" vertical="center"/>
    </xf>
    <xf numFmtId="175" fontId="17" fillId="0" borderId="23" xfId="109" applyNumberFormat="1" applyFont="1" applyFill="1" applyBorder="1" applyAlignment="1" quotePrefix="1">
      <alignment horizontal="right" vertical="center"/>
    </xf>
    <xf numFmtId="0" fontId="39" fillId="0" borderId="0" xfId="0" applyFont="1" applyFill="1" applyBorder="1" applyAlignment="1">
      <alignment horizontal="left" vertical="center"/>
    </xf>
    <xf numFmtId="0" fontId="49" fillId="0" borderId="0" xfId="0" applyFont="1" applyFill="1" applyBorder="1" applyAlignment="1">
      <alignment vertical="center"/>
    </xf>
    <xf numFmtId="175" fontId="17" fillId="0" borderId="15" xfId="109" applyNumberFormat="1" applyFont="1" applyFill="1" applyBorder="1" applyAlignment="1" quotePrefix="1">
      <alignment horizontal="right" vertical="center"/>
    </xf>
    <xf numFmtId="0" fontId="18" fillId="0" borderId="0" xfId="0" applyFont="1" applyFill="1" applyAlignment="1">
      <alignment/>
    </xf>
    <xf numFmtId="1" fontId="17" fillId="0" borderId="13" xfId="109" applyNumberFormat="1" applyFont="1" applyFill="1" applyBorder="1" applyAlignment="1" quotePrefix="1">
      <alignment horizontal="right" vertical="center"/>
    </xf>
    <xf numFmtId="3" fontId="42" fillId="0" borderId="0" xfId="0" applyNumberFormat="1" applyFont="1" applyFill="1" applyBorder="1" applyAlignment="1">
      <alignment vertical="center"/>
    </xf>
    <xf numFmtId="3" fontId="86" fillId="0" borderId="0" xfId="0" applyNumberFormat="1" applyFont="1" applyFill="1" applyBorder="1" applyAlignment="1">
      <alignment vertical="center"/>
    </xf>
    <xf numFmtId="1" fontId="44" fillId="0" borderId="0" xfId="0" applyNumberFormat="1" applyFont="1" applyFill="1" applyBorder="1" applyAlignment="1">
      <alignment horizontal="right" vertical="center"/>
    </xf>
    <xf numFmtId="49" fontId="7" fillId="0" borderId="0" xfId="0" applyNumberFormat="1" applyFont="1" applyBorder="1" applyAlignment="1">
      <alignment vertical="center"/>
    </xf>
    <xf numFmtId="0" fontId="18" fillId="0" borderId="0" xfId="0" applyNumberFormat="1" applyFont="1" applyFill="1" applyBorder="1" applyAlignment="1">
      <alignment horizontal="justify" vertical="top" wrapText="1"/>
    </xf>
    <xf numFmtId="0" fontId="0" fillId="0" borderId="0" xfId="0" applyFont="1" applyAlignment="1">
      <alignment vertical="center"/>
    </xf>
    <xf numFmtId="0" fontId="18" fillId="0" borderId="16" xfId="0" applyFont="1" applyFill="1" applyBorder="1" applyAlignment="1">
      <alignment horizontal="left" vertical="center" indent="1"/>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49" borderId="25" xfId="0" applyFont="1" applyFill="1" applyBorder="1" applyAlignment="1">
      <alignment horizontal="center" vertical="top" wrapText="1"/>
    </xf>
    <xf numFmtId="0" fontId="34" fillId="0" borderId="25" xfId="0" applyFont="1" applyFill="1" applyBorder="1" applyAlignment="1">
      <alignment horizontal="center" vertical="top" wrapText="1"/>
    </xf>
    <xf numFmtId="0" fontId="38" fillId="0" borderId="26" xfId="0" applyFont="1" applyBorder="1" applyAlignment="1">
      <alignment vertical="center"/>
    </xf>
    <xf numFmtId="0" fontId="34" fillId="44" borderId="26" xfId="0" applyFont="1" applyFill="1" applyBorder="1" applyAlignment="1">
      <alignment horizontal="right" vertical="center" wrapText="1"/>
    </xf>
    <xf numFmtId="0" fontId="34" fillId="0" borderId="26" xfId="0" applyFont="1" applyFill="1" applyBorder="1" applyAlignment="1">
      <alignment horizontal="right" vertical="center" wrapText="1"/>
    </xf>
    <xf numFmtId="0" fontId="38" fillId="0" borderId="0" xfId="0" applyFont="1" applyBorder="1" applyAlignment="1">
      <alignment horizontal="left" vertical="center" wrapText="1"/>
    </xf>
    <xf numFmtId="178" fontId="38" fillId="44" borderId="0" xfId="0" applyNumberFormat="1" applyFont="1" applyFill="1" applyBorder="1" applyAlignment="1">
      <alignment horizontal="right" vertical="center"/>
    </xf>
    <xf numFmtId="178" fontId="38" fillId="0" borderId="0" xfId="0" applyNumberFormat="1" applyFont="1" applyFill="1" applyBorder="1" applyAlignment="1">
      <alignment horizontal="right" vertical="center"/>
    </xf>
    <xf numFmtId="179" fontId="38" fillId="44" borderId="0" xfId="0" applyNumberFormat="1" applyFont="1" applyFill="1" applyBorder="1" applyAlignment="1">
      <alignment horizontal="right" vertical="center"/>
    </xf>
    <xf numFmtId="179" fontId="38" fillId="0" borderId="0" xfId="0" applyNumberFormat="1" applyFont="1" applyFill="1" applyBorder="1" applyAlignment="1">
      <alignment horizontal="right" vertical="center"/>
    </xf>
    <xf numFmtId="0" fontId="34" fillId="0" borderId="27" xfId="0" applyFont="1" applyBorder="1" applyAlignment="1">
      <alignment horizontal="left" vertical="center" wrapText="1"/>
    </xf>
    <xf numFmtId="178" fontId="34" fillId="44" borderId="27" xfId="0" applyNumberFormat="1" applyFont="1" applyFill="1" applyBorder="1" applyAlignment="1">
      <alignment horizontal="right" vertical="center"/>
    </xf>
    <xf numFmtId="178" fontId="34" fillId="0" borderId="27" xfId="0" applyNumberFormat="1" applyFont="1" applyFill="1" applyBorder="1" applyAlignment="1">
      <alignment horizontal="right" vertical="center"/>
    </xf>
    <xf numFmtId="179" fontId="34" fillId="44" borderId="27" xfId="0" applyNumberFormat="1" applyFont="1" applyFill="1" applyBorder="1" applyAlignment="1">
      <alignment horizontal="right" vertical="center"/>
    </xf>
    <xf numFmtId="179" fontId="34" fillId="0" borderId="27" xfId="0" applyNumberFormat="1" applyFont="1" applyFill="1" applyBorder="1" applyAlignment="1">
      <alignment horizontal="right" vertical="center"/>
    </xf>
    <xf numFmtId="0" fontId="34" fillId="0" borderId="28" xfId="0" applyFont="1" applyBorder="1" applyAlignment="1">
      <alignment horizontal="left" vertical="center" wrapText="1"/>
    </xf>
    <xf numFmtId="178" fontId="34" fillId="44" borderId="28" xfId="0" applyNumberFormat="1" applyFont="1" applyFill="1" applyBorder="1" applyAlignment="1">
      <alignment horizontal="right" vertical="center"/>
    </xf>
    <xf numFmtId="178" fontId="34" fillId="0" borderId="28" xfId="0" applyNumberFormat="1" applyFont="1" applyFill="1" applyBorder="1" applyAlignment="1">
      <alignment horizontal="right" vertical="center"/>
    </xf>
    <xf numFmtId="179" fontId="34" fillId="44" borderId="28" xfId="0" applyNumberFormat="1" applyFont="1" applyFill="1" applyBorder="1" applyAlignment="1">
      <alignment horizontal="right" vertical="center"/>
    </xf>
    <xf numFmtId="179" fontId="34" fillId="0" borderId="28"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4" fillId="0" borderId="27" xfId="0" applyFont="1" applyFill="1" applyBorder="1" applyAlignment="1">
      <alignment horizontal="left" vertical="center" wrapText="1"/>
    </xf>
    <xf numFmtId="178" fontId="34" fillId="0" borderId="0" xfId="0" applyNumberFormat="1" applyFont="1" applyFill="1" applyBorder="1" applyAlignment="1">
      <alignment horizontal="right" vertical="center"/>
    </xf>
    <xf numFmtId="0" fontId="38" fillId="0" borderId="29" xfId="0" applyFont="1" applyBorder="1" applyAlignment="1">
      <alignment horizontal="left" vertical="center" wrapText="1"/>
    </xf>
    <xf numFmtId="178" fontId="38" fillId="44" borderId="29" xfId="0" applyNumberFormat="1" applyFont="1" applyFill="1" applyBorder="1" applyAlignment="1">
      <alignment horizontal="right" vertical="center"/>
    </xf>
    <xf numFmtId="178" fontId="38" fillId="0" borderId="29" xfId="0" applyNumberFormat="1" applyFont="1" applyFill="1" applyBorder="1" applyAlignment="1">
      <alignment horizontal="right" vertical="center"/>
    </xf>
    <xf numFmtId="179" fontId="38" fillId="44" borderId="29" xfId="0" applyNumberFormat="1" applyFont="1" applyFill="1" applyBorder="1" applyAlignment="1">
      <alignment horizontal="right" vertical="center"/>
    </xf>
    <xf numFmtId="179" fontId="38" fillId="0" borderId="29" xfId="0" applyNumberFormat="1" applyFont="1" applyFill="1" applyBorder="1" applyAlignment="1">
      <alignment horizontal="right" vertical="center"/>
    </xf>
    <xf numFmtId="0" fontId="34" fillId="0" borderId="0" xfId="0" applyFont="1" applyBorder="1" applyAlignment="1">
      <alignment horizontal="left" vertical="center" wrapText="1"/>
    </xf>
    <xf numFmtId="178" fontId="34" fillId="44" borderId="0" xfId="0" applyNumberFormat="1" applyFont="1" applyFill="1" applyBorder="1" applyAlignment="1">
      <alignment horizontal="right" vertical="center"/>
    </xf>
    <xf numFmtId="179" fontId="34" fillId="44" borderId="0" xfId="0" applyNumberFormat="1" applyFont="1" applyFill="1" applyBorder="1" applyAlignment="1">
      <alignment horizontal="right" vertical="center"/>
    </xf>
    <xf numFmtId="179" fontId="34" fillId="0" borderId="0" xfId="0" applyNumberFormat="1" applyFont="1" applyFill="1" applyBorder="1" applyAlignment="1">
      <alignment horizontal="right" vertical="center"/>
    </xf>
    <xf numFmtId="0" fontId="34" fillId="0" borderId="30" xfId="0" applyFont="1" applyBorder="1" applyAlignment="1">
      <alignment horizontal="left" vertical="center" wrapText="1"/>
    </xf>
    <xf numFmtId="178" fontId="34" fillId="44" borderId="30" xfId="0" applyNumberFormat="1" applyFont="1" applyFill="1" applyBorder="1" applyAlignment="1">
      <alignment horizontal="right" vertical="center"/>
    </xf>
    <xf numFmtId="178" fontId="34" fillId="0" borderId="30" xfId="0" applyNumberFormat="1" applyFont="1" applyFill="1" applyBorder="1" applyAlignment="1">
      <alignment horizontal="right" vertical="center"/>
    </xf>
    <xf numFmtId="179" fontId="34" fillId="0" borderId="30" xfId="0" applyNumberFormat="1" applyFont="1" applyFill="1" applyBorder="1" applyAlignment="1">
      <alignment horizontal="right" vertical="center"/>
    </xf>
    <xf numFmtId="179" fontId="34" fillId="44" borderId="30" xfId="0" applyNumberFormat="1" applyFont="1" applyFill="1" applyBorder="1" applyAlignment="1">
      <alignment horizontal="right" vertical="center"/>
    </xf>
    <xf numFmtId="0" fontId="15" fillId="0" borderId="0" xfId="0" applyFont="1" applyAlignment="1">
      <alignment horizontal="left"/>
    </xf>
    <xf numFmtId="0" fontId="0" fillId="0" borderId="0" xfId="0" applyAlignment="1">
      <alignment/>
    </xf>
    <xf numFmtId="0" fontId="15" fillId="0" borderId="0" xfId="0" applyFont="1" applyAlignment="1">
      <alignment horizontal="left" vertical="center"/>
    </xf>
    <xf numFmtId="0" fontId="0" fillId="0" borderId="0" xfId="0" applyNumberFormat="1" applyFont="1" applyAlignment="1">
      <alignment/>
    </xf>
    <xf numFmtId="0" fontId="0" fillId="0" borderId="0" xfId="0" applyNumberFormat="1" applyAlignment="1">
      <alignment/>
    </xf>
    <xf numFmtId="0" fontId="34" fillId="0" borderId="0" xfId="52" applyFont="1" applyFill="1" applyBorder="1" applyAlignment="1">
      <alignment horizontal="left" vertical="center" wrapText="1"/>
      <protection/>
    </xf>
    <xf numFmtId="0" fontId="15" fillId="0" borderId="0" xfId="0" applyFont="1" applyAlignment="1">
      <alignment/>
    </xf>
    <xf numFmtId="0" fontId="15" fillId="0" borderId="0" xfId="0" applyFont="1" applyAlignment="1">
      <alignment vertical="center"/>
    </xf>
    <xf numFmtId="0" fontId="0" fillId="0" borderId="0" xfId="0" applyFont="1" applyAlignment="1">
      <alignment horizontal="left" vertical="center"/>
    </xf>
    <xf numFmtId="0" fontId="0" fillId="0" borderId="0" xfId="52" applyFill="1">
      <alignment/>
      <protection/>
    </xf>
    <xf numFmtId="0" fontId="0" fillId="0" borderId="0" xfId="52">
      <alignment/>
      <protection/>
    </xf>
    <xf numFmtId="0" fontId="0" fillId="0" borderId="0" xfId="52" applyFill="1" applyAlignment="1">
      <alignment vertical="center"/>
      <protection/>
    </xf>
    <xf numFmtId="0" fontId="16" fillId="0" borderId="0" xfId="52" applyFont="1" applyFill="1" applyBorder="1" applyAlignment="1">
      <alignment vertical="center"/>
      <protection/>
    </xf>
    <xf numFmtId="0" fontId="0" fillId="0" borderId="0" xfId="52" applyAlignment="1">
      <alignment vertical="center"/>
      <protection/>
    </xf>
    <xf numFmtId="0" fontId="34" fillId="0" borderId="0"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0" borderId="25"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8" fillId="0" borderId="26" xfId="52" applyFont="1" applyBorder="1" applyAlignment="1">
      <alignment vertical="center"/>
      <protection/>
    </xf>
    <xf numFmtId="0" fontId="34" fillId="44" borderId="26" xfId="52" applyFont="1" applyFill="1" applyBorder="1" applyAlignment="1">
      <alignment horizontal="right" vertical="center" wrapText="1"/>
      <protection/>
    </xf>
    <xf numFmtId="0" fontId="34" fillId="0" borderId="26" xfId="52" applyFont="1" applyFill="1" applyBorder="1" applyAlignment="1">
      <alignment horizontal="right" vertical="center" wrapText="1"/>
      <protection/>
    </xf>
    <xf numFmtId="0" fontId="34" fillId="0" borderId="0"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8" fontId="38" fillId="44" borderId="0" xfId="52" applyNumberFormat="1" applyFont="1" applyFill="1" applyBorder="1" applyAlignment="1">
      <alignment horizontal="right" vertical="center"/>
      <protection/>
    </xf>
    <xf numFmtId="178" fontId="38" fillId="0" borderId="0" xfId="52" applyNumberFormat="1" applyFont="1" applyFill="1" applyBorder="1" applyAlignment="1">
      <alignment horizontal="right" vertical="center"/>
      <protection/>
    </xf>
    <xf numFmtId="180" fontId="38" fillId="44" borderId="0" xfId="52" applyNumberFormat="1" applyFont="1" applyFill="1" applyBorder="1" applyAlignment="1">
      <alignment horizontal="right" vertical="center"/>
      <protection/>
    </xf>
    <xf numFmtId="180" fontId="38" fillId="0" borderId="0" xfId="52" applyNumberFormat="1" applyFont="1" applyFill="1" applyBorder="1" applyAlignment="1">
      <alignment horizontal="right" vertical="center"/>
      <protection/>
    </xf>
    <xf numFmtId="0" fontId="34" fillId="0" borderId="27" xfId="52" applyFont="1" applyBorder="1" applyAlignment="1">
      <alignment horizontal="left" vertical="center" wrapText="1"/>
      <protection/>
    </xf>
    <xf numFmtId="178" fontId="34" fillId="44" borderId="27" xfId="52" applyNumberFormat="1" applyFont="1" applyFill="1" applyBorder="1" applyAlignment="1">
      <alignment horizontal="right" vertical="center"/>
      <protection/>
    </xf>
    <xf numFmtId="178" fontId="34" fillId="0" borderId="27" xfId="52" applyNumberFormat="1" applyFont="1" applyFill="1" applyBorder="1" applyAlignment="1">
      <alignment horizontal="right" vertical="center"/>
      <protection/>
    </xf>
    <xf numFmtId="180" fontId="34" fillId="44" borderId="27" xfId="52" applyNumberFormat="1" applyFont="1" applyFill="1" applyBorder="1" applyAlignment="1">
      <alignment horizontal="right" vertical="center"/>
      <protection/>
    </xf>
    <xf numFmtId="180" fontId="34" fillId="0" borderId="27" xfId="52" applyNumberFormat="1" applyFont="1" applyFill="1" applyBorder="1" applyAlignment="1">
      <alignment horizontal="right" vertical="center"/>
      <protection/>
    </xf>
    <xf numFmtId="180" fontId="34" fillId="0" borderId="0" xfId="52" applyNumberFormat="1" applyFont="1" applyFill="1" applyBorder="1" applyAlignment="1">
      <alignment horizontal="right" vertical="center"/>
      <protection/>
    </xf>
    <xf numFmtId="0" fontId="0" fillId="0" borderId="0" xfId="52" applyFill="1" applyBorder="1">
      <alignment/>
      <protection/>
    </xf>
    <xf numFmtId="0" fontId="34" fillId="0" borderId="28" xfId="52" applyFont="1" applyBorder="1" applyAlignment="1">
      <alignment horizontal="left" vertical="center" wrapText="1"/>
      <protection/>
    </xf>
    <xf numFmtId="178" fontId="34" fillId="44" borderId="28" xfId="52" applyNumberFormat="1" applyFont="1" applyFill="1" applyBorder="1" applyAlignment="1">
      <alignment horizontal="right" vertical="center"/>
      <protection/>
    </xf>
    <xf numFmtId="178" fontId="34" fillId="0" borderId="28" xfId="52" applyNumberFormat="1" applyFont="1" applyFill="1" applyBorder="1" applyAlignment="1">
      <alignment horizontal="right" vertical="center"/>
      <protection/>
    </xf>
    <xf numFmtId="181" fontId="34" fillId="44" borderId="28" xfId="52" applyNumberFormat="1" applyFont="1" applyFill="1" applyBorder="1" applyAlignment="1">
      <alignment horizontal="right" vertical="center"/>
      <protection/>
    </xf>
    <xf numFmtId="181" fontId="34" fillId="0" borderId="28" xfId="52" applyNumberFormat="1" applyFont="1" applyFill="1" applyBorder="1" applyAlignment="1">
      <alignment horizontal="right" vertical="center"/>
      <protection/>
    </xf>
    <xf numFmtId="181" fontId="34" fillId="0" borderId="0" xfId="52" applyNumberFormat="1" applyFont="1" applyFill="1" applyBorder="1" applyAlignment="1">
      <alignment horizontal="right" vertical="center"/>
      <protection/>
    </xf>
    <xf numFmtId="180" fontId="38" fillId="44" borderId="0" xfId="52" applyNumberFormat="1" applyFont="1" applyFill="1" applyBorder="1" applyAlignment="1" quotePrefix="1">
      <alignment horizontal="right" vertical="center"/>
      <protection/>
    </xf>
    <xf numFmtId="178"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180" fontId="38" fillId="0" borderId="0" xfId="52" applyNumberFormat="1" applyFont="1" applyFill="1" applyBorder="1" applyAlignment="1" quotePrefix="1">
      <alignment horizontal="right" vertical="center"/>
      <protection/>
    </xf>
    <xf numFmtId="0" fontId="34" fillId="0" borderId="0" xfId="52" applyFont="1" applyBorder="1" applyAlignment="1">
      <alignment horizontal="left" vertical="center" wrapText="1"/>
      <protection/>
    </xf>
    <xf numFmtId="178" fontId="34" fillId="44" borderId="0" xfId="52" applyNumberFormat="1" applyFont="1" applyFill="1" applyBorder="1" applyAlignment="1">
      <alignment horizontal="right" vertical="center"/>
      <protection/>
    </xf>
    <xf numFmtId="178" fontId="34" fillId="0" borderId="0" xfId="52" applyNumberFormat="1" applyFont="1" applyFill="1" applyBorder="1" applyAlignment="1">
      <alignment horizontal="right" vertical="center"/>
      <protection/>
    </xf>
    <xf numFmtId="181" fontId="34" fillId="44" borderId="0" xfId="52" applyNumberFormat="1" applyFont="1" applyFill="1" applyBorder="1" applyAlignment="1">
      <alignment horizontal="right" vertical="center"/>
      <protection/>
    </xf>
    <xf numFmtId="180" fontId="34" fillId="44" borderId="0" xfId="52" applyNumberFormat="1" applyFont="1" applyFill="1" applyBorder="1" applyAlignment="1" quotePrefix="1">
      <alignment horizontal="right" vertical="center"/>
      <protection/>
    </xf>
    <xf numFmtId="178" fontId="34" fillId="0" borderId="0" xfId="52" applyNumberFormat="1" applyFont="1" applyFill="1" applyBorder="1" applyAlignment="1" quotePrefix="1">
      <alignment horizontal="right" vertical="center"/>
      <protection/>
    </xf>
    <xf numFmtId="0" fontId="34" fillId="0" borderId="31" xfId="52" applyFont="1" applyBorder="1" applyAlignment="1">
      <alignment horizontal="left" vertical="center" wrapText="1"/>
      <protection/>
    </xf>
    <xf numFmtId="178" fontId="34" fillId="44" borderId="31" xfId="52" applyNumberFormat="1" applyFont="1" applyFill="1" applyBorder="1" applyAlignment="1">
      <alignment horizontal="right" vertical="center"/>
      <protection/>
    </xf>
    <xf numFmtId="178" fontId="34" fillId="0" borderId="31" xfId="52" applyNumberFormat="1" applyFont="1" applyFill="1" applyBorder="1" applyAlignment="1">
      <alignment horizontal="right" vertical="center"/>
      <protection/>
    </xf>
    <xf numFmtId="180" fontId="34" fillId="44" borderId="31" xfId="52" applyNumberFormat="1" applyFont="1" applyFill="1" applyBorder="1" applyAlignment="1">
      <alignment horizontal="right" vertical="center"/>
      <protection/>
    </xf>
    <xf numFmtId="180" fontId="34" fillId="0" borderId="31" xfId="52" applyNumberFormat="1" applyFont="1" applyFill="1" applyBorder="1" applyAlignment="1">
      <alignment horizontal="right" vertical="center"/>
      <protection/>
    </xf>
    <xf numFmtId="0" fontId="0" fillId="0" borderId="0" xfId="52" applyNumberFormat="1">
      <alignment/>
      <protection/>
    </xf>
    <xf numFmtId="0" fontId="15" fillId="0" borderId="0" xfId="52" applyNumberFormat="1" applyFont="1" applyAlignment="1">
      <alignment wrapText="1"/>
      <protection/>
    </xf>
    <xf numFmtId="0" fontId="15" fillId="0" borderId="0" xfId="52" applyNumberFormat="1" applyFont="1" applyAlignment="1">
      <alignment/>
      <protection/>
    </xf>
    <xf numFmtId="0" fontId="15" fillId="0" borderId="0" xfId="52" applyFont="1">
      <alignment/>
      <protection/>
    </xf>
    <xf numFmtId="0" fontId="15" fillId="0" borderId="0" xfId="52" applyNumberFormat="1" applyFont="1" applyFill="1" applyAlignment="1">
      <alignment wrapText="1"/>
      <protection/>
    </xf>
    <xf numFmtId="0" fontId="15" fillId="0" borderId="0" xfId="52" applyNumberFormat="1" applyFont="1" applyFill="1" applyAlignment="1">
      <alignment/>
      <protection/>
    </xf>
    <xf numFmtId="191" fontId="34" fillId="44" borderId="27" xfId="0" applyNumberFormat="1" applyFont="1" applyFill="1" applyBorder="1" applyAlignment="1">
      <alignment horizontal="right" vertical="center"/>
    </xf>
    <xf numFmtId="191" fontId="34" fillId="44" borderId="30" xfId="0" applyNumberFormat="1" applyFont="1" applyFill="1" applyBorder="1" applyAlignment="1">
      <alignment horizontal="right" vertical="center"/>
    </xf>
    <xf numFmtId="0" fontId="41" fillId="30" borderId="0" xfId="47" applyFont="1" applyFill="1" applyAlignment="1" applyProtection="1">
      <alignment horizontal="left" vertical="center"/>
      <protection/>
    </xf>
    <xf numFmtId="0" fontId="39" fillId="30" borderId="0" xfId="0" applyFont="1" applyFill="1" applyBorder="1" applyAlignment="1">
      <alignment horizontal="left" vertical="center"/>
    </xf>
    <xf numFmtId="0" fontId="36" fillId="30" borderId="0" xfId="0" applyFont="1" applyFill="1" applyBorder="1" applyAlignment="1">
      <alignment horizontal="left" vertical="center"/>
    </xf>
    <xf numFmtId="0" fontId="11" fillId="5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49" borderId="26" xfId="0" applyFont="1" applyFill="1" applyBorder="1" applyAlignment="1">
      <alignment horizontal="center" vertical="center" wrapText="1"/>
    </xf>
    <xf numFmtId="0" fontId="34" fillId="49" borderId="26" xfId="0" applyFont="1" applyFill="1" applyBorder="1" applyAlignment="1">
      <alignment horizontal="center" vertical="top" wrapText="1"/>
    </xf>
    <xf numFmtId="0" fontId="34" fillId="0" borderId="26" xfId="0" applyFont="1" applyFill="1" applyBorder="1" applyAlignment="1">
      <alignment horizontal="center" vertical="top" wrapText="1"/>
    </xf>
    <xf numFmtId="0" fontId="38" fillId="0" borderId="26" xfId="0" applyFont="1" applyBorder="1" applyAlignment="1">
      <alignment horizontal="center" vertical="center"/>
    </xf>
    <xf numFmtId="0" fontId="38" fillId="0" borderId="32" xfId="0" applyFont="1" applyBorder="1" applyAlignment="1">
      <alignment horizontal="center" vertical="center"/>
    </xf>
    <xf numFmtId="0" fontId="34" fillId="0" borderId="26" xfId="0" applyFont="1" applyFill="1" applyBorder="1" applyAlignment="1">
      <alignment horizontal="center" vertical="center" wrapText="1"/>
    </xf>
    <xf numFmtId="0" fontId="15" fillId="0" borderId="0" xfId="52" applyNumberFormat="1" applyFont="1" applyAlignment="1">
      <alignment horizontal="left" wrapText="1"/>
      <protection/>
    </xf>
    <xf numFmtId="0" fontId="15" fillId="0" borderId="0" xfId="52" applyNumberFormat="1" applyFont="1" applyAlignment="1">
      <alignment wrapText="1"/>
      <protection/>
    </xf>
    <xf numFmtId="0" fontId="15" fillId="0" borderId="0" xfId="52" applyNumberFormat="1" applyFont="1" applyFill="1" applyAlignment="1">
      <alignment wrapText="1"/>
      <protection/>
    </xf>
    <xf numFmtId="0" fontId="38" fillId="0" borderId="32"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4" fillId="0" borderId="26" xfId="52" applyFont="1" applyFill="1" applyBorder="1" applyAlignment="1">
      <alignment horizontal="center" vertical="center" wrapText="1"/>
      <protection/>
    </xf>
    <xf numFmtId="0" fontId="39" fillId="50" borderId="0" xfId="0" applyFont="1" applyFill="1" applyBorder="1" applyAlignment="1">
      <alignment horizontal="left" vertical="center"/>
    </xf>
    <xf numFmtId="0" fontId="40" fillId="50" borderId="0" xfId="0" applyFont="1" applyFill="1" applyBorder="1" applyAlignment="1">
      <alignment horizontal="left" vertical="top"/>
    </xf>
    <xf numFmtId="0" fontId="39" fillId="50" borderId="0" xfId="0" applyFont="1" applyFill="1" applyBorder="1" applyAlignment="1">
      <alignment horizontal="left" vertical="top"/>
    </xf>
    <xf numFmtId="0" fontId="1" fillId="50" borderId="0" xfId="47" applyFont="1" applyFill="1" applyAlignment="1" applyProtection="1">
      <alignment horizontal="left" vertical="top"/>
      <protection/>
    </xf>
    <xf numFmtId="0" fontId="49" fillId="50" borderId="0" xfId="0" applyFont="1" applyFill="1" applyBorder="1" applyAlignment="1">
      <alignment horizontal="left" vertical="top"/>
    </xf>
    <xf numFmtId="0" fontId="39" fillId="50" borderId="0" xfId="0" applyFont="1" applyFill="1" applyBorder="1" applyAlignment="1">
      <alignment horizontal="left" vertical="center"/>
    </xf>
    <xf numFmtId="0" fontId="0" fillId="50" borderId="0" xfId="0" applyFill="1" applyAlignment="1">
      <alignment/>
    </xf>
    <xf numFmtId="0" fontId="37" fillId="50" borderId="0" xfId="0" applyFont="1" applyFill="1" applyBorder="1" applyAlignment="1">
      <alignment vertical="center"/>
    </xf>
    <xf numFmtId="0" fontId="39" fillId="50" borderId="0" xfId="0" applyFont="1" applyFill="1" applyBorder="1" applyAlignment="1">
      <alignment vertical="center"/>
    </xf>
    <xf numFmtId="0" fontId="49" fillId="50" borderId="0" xfId="0" applyFont="1" applyFill="1" applyBorder="1" applyAlignment="1">
      <alignment vertical="center"/>
    </xf>
    <xf numFmtId="0" fontId="1" fillId="30" borderId="0" xfId="0" applyFont="1" applyFill="1" applyAlignment="1">
      <alignment horizontal="left" vertical="center"/>
    </xf>
    <xf numFmtId="0" fontId="5" fillId="30" borderId="0" xfId="0" applyFont="1" applyFill="1" applyAlignment="1">
      <alignment horizontal="left" vertical="center"/>
    </xf>
    <xf numFmtId="0" fontId="1" fillId="30" borderId="0" xfId="47" applyFont="1" applyFill="1" applyAlignment="1" applyProtection="1">
      <alignment horizontal="left" vertical="center"/>
      <protection/>
    </xf>
  </cellXfs>
  <cellStyles count="12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 2 2" xfId="53"/>
    <cellStyle name="Normal 3" xfId="54"/>
    <cellStyle name="Normale_2riepilogo2000" xfId="55"/>
    <cellStyle name="Notiz" xfId="56"/>
    <cellStyle name="Percent" xfId="57"/>
    <cellStyle name="SAPBEXaggData" xfId="58"/>
    <cellStyle name="SAPBEXaggData 2" xfId="59"/>
    <cellStyle name="SAPBEXaggDataEmph" xfId="60"/>
    <cellStyle name="SAPBEXaggItem" xfId="61"/>
    <cellStyle name="SAPBEXaggItem 2" xfId="62"/>
    <cellStyle name="SAPBEXaggItemX" xfId="63"/>
    <cellStyle name="SAPBEXaggItemX 2" xfId="64"/>
    <cellStyle name="SAPBEXchaText" xfId="65"/>
    <cellStyle name="SAPBEXchaText 2" xfId="66"/>
    <cellStyle name="SAPBEXchaText 3"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Drill 2" xfId="78"/>
    <cellStyle name="SAPBEXfilterItem" xfId="79"/>
    <cellStyle name="SAPBEXfilterText" xfId="80"/>
    <cellStyle name="SAPBEXformats" xfId="81"/>
    <cellStyle name="SAPBEXformats 2" xfId="82"/>
    <cellStyle name="SAPBEXheaderItem" xfId="83"/>
    <cellStyle name="SAPBEXheaderItem 2" xfId="84"/>
    <cellStyle name="SAPBEXheaderText" xfId="85"/>
    <cellStyle name="SAPBEXHLevel0" xfId="86"/>
    <cellStyle name="SAPBEXHLevel0 2" xfId="87"/>
    <cellStyle name="SAPBEXHLevel0X" xfId="88"/>
    <cellStyle name="SAPBEXHLevel0X 2" xfId="89"/>
    <cellStyle name="SAPBEXHLevel1" xfId="90"/>
    <cellStyle name="SAPBEXHLevel1 2" xfId="91"/>
    <cellStyle name="SAPBEXHLevel1X" xfId="92"/>
    <cellStyle name="SAPBEXHLevel1X 2" xfId="93"/>
    <cellStyle name="SAPBEXHLevel2" xfId="94"/>
    <cellStyle name="SAPBEXHLevel2 2" xfId="95"/>
    <cellStyle name="SAPBEXHLevel2X" xfId="96"/>
    <cellStyle name="SAPBEXHLevel2X 2" xfId="97"/>
    <cellStyle name="SAPBEXHLevel3" xfId="98"/>
    <cellStyle name="SAPBEXHLevel3 2" xfId="99"/>
    <cellStyle name="SAPBEXHLevel3X" xfId="100"/>
    <cellStyle name="SAPBEXHLevel3X 2" xfId="101"/>
    <cellStyle name="SAPBEXinputData" xfId="102"/>
    <cellStyle name="SAPBEXresData" xfId="103"/>
    <cellStyle name="SAPBEXresDataEmph" xfId="104"/>
    <cellStyle name="SAPBEXresItem" xfId="105"/>
    <cellStyle name="SAPBEXresItem 2" xfId="106"/>
    <cellStyle name="SAPBEXresItemX" xfId="107"/>
    <cellStyle name="SAPBEXresItemX 2" xfId="108"/>
    <cellStyle name="SAPBEXstdData" xfId="109"/>
    <cellStyle name="SAPBEXstdData 2" xfId="110"/>
    <cellStyle name="SAPBEXstdDataEmph" xfId="111"/>
    <cellStyle name="SAPBEXstdDataEmph 2" xfId="112"/>
    <cellStyle name="SAPBEXstdItem" xfId="113"/>
    <cellStyle name="SAPBEXstdItemX" xfId="114"/>
    <cellStyle name="SAPBEXstdItemX 2" xfId="115"/>
    <cellStyle name="SAPBEXtitle" xfId="116"/>
    <cellStyle name="SAPBEXtitle 2" xfId="117"/>
    <cellStyle name="SAPBEXundefined" xfId="118"/>
    <cellStyle name="SAPBEXundefined 2" xfId="119"/>
    <cellStyle name="Schlecht" xfId="120"/>
    <cellStyle name="Standard 2" xfId="121"/>
    <cellStyle name="Überschrift" xfId="122"/>
    <cellStyle name="Überschrift 1" xfId="123"/>
    <cellStyle name="Überschrift 2" xfId="124"/>
    <cellStyle name="Überschrift 3" xfId="125"/>
    <cellStyle name="Überschrift 4" xfId="126"/>
    <cellStyle name="Undefiniert" xfId="127"/>
    <cellStyle name="Valuta (0)_2riepilogo2000" xfId="128"/>
    <cellStyle name="Valuta_2riepilogo2000" xfId="129"/>
    <cellStyle name="Verknüpfte Zelle" xfId="130"/>
    <cellStyle name="Currency" xfId="131"/>
    <cellStyle name="Currency [0]" xfId="132"/>
    <cellStyle name="Warnender Text" xfId="133"/>
    <cellStyle name="Zelle überprüfen"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G29" sqref="G29"/>
    </sheetView>
  </sheetViews>
  <sheetFormatPr defaultColWidth="9.140625" defaultRowHeight="18" customHeight="1"/>
  <cols>
    <col min="1" max="1" width="3.00390625" style="284" hidden="1" customWidth="1"/>
    <col min="2" max="2" width="2.28125" style="284" customWidth="1"/>
    <col min="3" max="3" width="5.28125" style="284" hidden="1" customWidth="1"/>
    <col min="4" max="4" width="9.140625" style="284" customWidth="1"/>
    <col min="5" max="5" width="12.421875" style="284" customWidth="1"/>
    <col min="6" max="6" width="9.140625" style="284" customWidth="1"/>
    <col min="7" max="7" width="39.7109375" style="284" customWidth="1"/>
    <col min="8" max="16384" width="9.140625" style="284" customWidth="1"/>
  </cols>
  <sheetData>
    <row r="1" spans="1:9" ht="18" customHeight="1">
      <c r="A1" s="490" t="s">
        <v>22</v>
      </c>
      <c r="B1" s="490"/>
      <c r="C1" s="490"/>
      <c r="D1" s="490"/>
      <c r="E1" s="490"/>
      <c r="F1" s="490"/>
      <c r="G1" s="283"/>
      <c r="H1" s="283"/>
      <c r="I1" s="283"/>
    </row>
    <row r="2" spans="1:9" ht="18" customHeight="1">
      <c r="A2" s="491" t="s">
        <v>294</v>
      </c>
      <c r="B2" s="491"/>
      <c r="C2" s="491"/>
      <c r="D2" s="491"/>
      <c r="E2" s="491"/>
      <c r="F2" s="491"/>
      <c r="G2" s="491"/>
      <c r="H2" s="285"/>
      <c r="I2" s="285"/>
    </row>
    <row r="3" spans="1:9" ht="12" customHeight="1">
      <c r="A3" s="285"/>
      <c r="B3" s="285"/>
      <c r="C3" s="285"/>
      <c r="D3" s="285"/>
      <c r="E3" s="285"/>
      <c r="F3" s="285"/>
      <c r="G3" s="285"/>
      <c r="H3" s="285"/>
      <c r="I3" s="285"/>
    </row>
    <row r="4" spans="1:9" ht="18" customHeight="1">
      <c r="A4" s="285"/>
      <c r="B4" s="286" t="s">
        <v>298</v>
      </c>
      <c r="C4" s="286"/>
      <c r="D4" s="286"/>
      <c r="E4" s="286"/>
      <c r="F4" s="285"/>
      <c r="G4" s="285"/>
      <c r="H4" s="285"/>
      <c r="I4" s="285"/>
    </row>
    <row r="5" spans="1:9" s="291" customFormat="1" ht="18" customHeight="1">
      <c r="A5" s="287"/>
      <c r="B5" s="288" t="s">
        <v>129</v>
      </c>
      <c r="C5" s="289"/>
      <c r="D5" s="290"/>
      <c r="E5" s="335"/>
      <c r="F5" s="335"/>
      <c r="G5" s="336"/>
      <c r="H5" s="336"/>
      <c r="I5" s="336"/>
    </row>
    <row r="6" spans="1:9" s="294" customFormat="1" ht="18" customHeight="1">
      <c r="A6" s="292"/>
      <c r="B6" s="293"/>
      <c r="C6" s="293"/>
      <c r="D6" s="488" t="s">
        <v>109</v>
      </c>
      <c r="E6" s="488"/>
      <c r="F6" s="488"/>
      <c r="G6" s="293"/>
      <c r="H6" s="292"/>
      <c r="I6" s="292"/>
    </row>
    <row r="7" spans="1:9" s="294" customFormat="1" ht="18" customHeight="1">
      <c r="A7" s="292"/>
      <c r="B7" s="293"/>
      <c r="C7" s="293"/>
      <c r="D7" s="488" t="s">
        <v>110</v>
      </c>
      <c r="E7" s="488"/>
      <c r="F7" s="488"/>
      <c r="G7" s="293"/>
      <c r="H7" s="292"/>
      <c r="I7" s="292"/>
    </row>
    <row r="8" ht="12" customHeight="1"/>
    <row r="9" spans="1:9" ht="18" customHeight="1">
      <c r="A9" s="285"/>
      <c r="B9" s="489" t="s">
        <v>299</v>
      </c>
      <c r="C9" s="489"/>
      <c r="D9" s="489"/>
      <c r="E9" s="489"/>
      <c r="F9" s="489"/>
      <c r="G9" s="489"/>
      <c r="H9" s="489"/>
      <c r="I9" s="489"/>
    </row>
    <row r="10" spans="1:9" s="291" customFormat="1" ht="18" customHeight="1">
      <c r="A10" s="287"/>
      <c r="B10" s="288" t="s">
        <v>129</v>
      </c>
      <c r="C10" s="289"/>
      <c r="D10" s="335"/>
      <c r="E10" s="335"/>
      <c r="F10" s="335"/>
      <c r="G10" s="336"/>
      <c r="H10" s="336"/>
      <c r="I10" s="336"/>
    </row>
    <row r="11" spans="1:9" s="294" customFormat="1" ht="18" customHeight="1">
      <c r="A11" s="292"/>
      <c r="B11" s="293"/>
      <c r="C11" s="293"/>
      <c r="D11" s="488" t="s">
        <v>22</v>
      </c>
      <c r="E11" s="488"/>
      <c r="F11" s="292"/>
      <c r="G11" s="292"/>
      <c r="H11" s="292"/>
      <c r="I11" s="292"/>
    </row>
    <row r="12" spans="1:9" s="294" customFormat="1" ht="18" customHeight="1">
      <c r="A12" s="292"/>
      <c r="B12" s="293"/>
      <c r="C12" s="293"/>
      <c r="D12" s="488" t="s">
        <v>21</v>
      </c>
      <c r="E12" s="488"/>
      <c r="F12" s="292"/>
      <c r="G12" s="292"/>
      <c r="H12" s="292"/>
      <c r="I12" s="292"/>
    </row>
    <row r="13" spans="1:9" s="294" customFormat="1" ht="18" customHeight="1">
      <c r="A13" s="292"/>
      <c r="B13" s="293"/>
      <c r="C13" s="293"/>
      <c r="D13" s="488" t="s">
        <v>6</v>
      </c>
      <c r="E13" s="488"/>
      <c r="F13" s="292"/>
      <c r="G13" s="292"/>
      <c r="H13" s="292"/>
      <c r="I13" s="292"/>
    </row>
    <row r="14" spans="1:9" s="294" customFormat="1" ht="18" customHeight="1">
      <c r="A14" s="292"/>
      <c r="B14" s="293"/>
      <c r="C14" s="293"/>
      <c r="D14" s="488" t="s">
        <v>55</v>
      </c>
      <c r="E14" s="488"/>
      <c r="F14" s="292"/>
      <c r="G14" s="292"/>
      <c r="H14" s="292"/>
      <c r="I14" s="292"/>
    </row>
    <row r="15" spans="1:9" s="294" customFormat="1" ht="18" customHeight="1">
      <c r="A15" s="292"/>
      <c r="B15" s="293"/>
      <c r="C15" s="293"/>
      <c r="D15" s="488" t="s">
        <v>57</v>
      </c>
      <c r="E15" s="488"/>
      <c r="F15" s="292"/>
      <c r="G15" s="292"/>
      <c r="H15" s="292"/>
      <c r="I15" s="292"/>
    </row>
    <row r="16" spans="1:9" s="294" customFormat="1" ht="18" customHeight="1">
      <c r="A16" s="292"/>
      <c r="B16" s="293"/>
      <c r="C16" s="293"/>
      <c r="D16" s="488" t="s">
        <v>64</v>
      </c>
      <c r="E16" s="488"/>
      <c r="F16" s="292"/>
      <c r="G16" s="292"/>
      <c r="H16" s="292"/>
      <c r="I16" s="292"/>
    </row>
    <row r="17" ht="12" customHeight="1"/>
    <row r="18" spans="2:7" ht="18" customHeight="1">
      <c r="B18" s="489" t="s">
        <v>300</v>
      </c>
      <c r="C18" s="489"/>
      <c r="D18" s="489"/>
      <c r="E18" s="489"/>
      <c r="F18" s="489"/>
      <c r="G18" s="489"/>
    </row>
    <row r="19" spans="1:12" s="291" customFormat="1" ht="18" customHeight="1">
      <c r="A19" s="287"/>
      <c r="B19" s="288" t="s">
        <v>129</v>
      </c>
      <c r="C19" s="289"/>
      <c r="D19" s="335"/>
      <c r="E19" s="335"/>
      <c r="F19" s="335"/>
      <c r="G19" s="336"/>
      <c r="H19" s="336"/>
      <c r="I19" s="336"/>
      <c r="J19" s="337"/>
      <c r="K19" s="337"/>
      <c r="L19" s="337"/>
    </row>
    <row r="20" spans="1:9" s="294" customFormat="1" ht="18" customHeight="1">
      <c r="A20" s="292"/>
      <c r="B20" s="293"/>
      <c r="C20" s="293"/>
      <c r="D20" s="488" t="s">
        <v>111</v>
      </c>
      <c r="E20" s="488"/>
      <c r="F20" s="488"/>
      <c r="G20" s="488"/>
      <c r="H20" s="292"/>
      <c r="I20" s="292"/>
    </row>
    <row r="21" spans="1:9" s="294" customFormat="1" ht="12" customHeight="1">
      <c r="A21" s="292"/>
      <c r="B21" s="293"/>
      <c r="C21" s="293"/>
      <c r="D21" s="338"/>
      <c r="E21" s="338"/>
      <c r="F21" s="338"/>
      <c r="G21" s="338"/>
      <c r="H21" s="292"/>
      <c r="I21" s="292"/>
    </row>
    <row r="22" spans="1:9" ht="18" customHeight="1">
      <c r="A22" s="285"/>
      <c r="B22" s="506" t="s">
        <v>301</v>
      </c>
      <c r="C22" s="506"/>
      <c r="D22" s="506"/>
      <c r="E22" s="506"/>
      <c r="F22" s="506"/>
      <c r="G22" s="506"/>
      <c r="H22" s="285"/>
      <c r="I22" s="285"/>
    </row>
    <row r="23" spans="1:9" s="291" customFormat="1" ht="18" customHeight="1">
      <c r="A23" s="287"/>
      <c r="B23" s="507" t="s">
        <v>302</v>
      </c>
      <c r="C23" s="508"/>
      <c r="D23" s="509"/>
      <c r="E23" s="509"/>
      <c r="F23" s="509"/>
      <c r="G23" s="510"/>
      <c r="H23" s="336"/>
      <c r="I23" s="336"/>
    </row>
    <row r="24" spans="1:9" ht="18" customHeight="1">
      <c r="A24" s="285"/>
      <c r="B24" s="511"/>
      <c r="C24" s="512"/>
      <c r="D24" s="513" t="s">
        <v>21</v>
      </c>
      <c r="E24" s="514"/>
      <c r="F24" s="515"/>
      <c r="G24" s="515"/>
      <c r="H24" s="339"/>
      <c r="I24" s="285"/>
    </row>
    <row r="25" spans="1:9" ht="18" customHeight="1">
      <c r="A25" s="285"/>
      <c r="B25" s="516"/>
      <c r="C25" s="516"/>
      <c r="D25" s="488" t="s">
        <v>303</v>
      </c>
      <c r="E25" s="488"/>
      <c r="F25" s="517"/>
      <c r="G25" s="517"/>
      <c r="H25" s="286"/>
      <c r="I25" s="285"/>
    </row>
    <row r="26" spans="1:9" s="294" customFormat="1" ht="18" customHeight="1">
      <c r="A26" s="292"/>
      <c r="B26" s="516"/>
      <c r="C26" s="516"/>
      <c r="D26" s="488" t="s">
        <v>304</v>
      </c>
      <c r="E26" s="488"/>
      <c r="F26" s="517"/>
      <c r="G26" s="517"/>
      <c r="H26" s="292"/>
      <c r="I26" s="292"/>
    </row>
    <row r="27" spans="1:9" ht="4.5" customHeight="1">
      <c r="A27" s="285"/>
      <c r="B27" s="516"/>
      <c r="C27" s="516"/>
      <c r="D27" s="518"/>
      <c r="E27" s="518"/>
      <c r="F27" s="518"/>
      <c r="G27" s="518"/>
      <c r="H27" s="285"/>
      <c r="I27" s="285"/>
    </row>
    <row r="28" spans="1:9" ht="18" customHeight="1">
      <c r="A28" s="285"/>
      <c r="B28" s="511"/>
      <c r="C28" s="512"/>
      <c r="D28" s="513" t="s">
        <v>6</v>
      </c>
      <c r="E28" s="514"/>
      <c r="F28" s="515"/>
      <c r="G28" s="515"/>
      <c r="H28" s="339"/>
      <c r="I28" s="285"/>
    </row>
    <row r="29" spans="1:9" ht="18" customHeight="1">
      <c r="A29" s="285"/>
      <c r="B29" s="516"/>
      <c r="C29" s="516"/>
      <c r="D29" s="488" t="s">
        <v>303</v>
      </c>
      <c r="E29" s="488"/>
      <c r="F29" s="517"/>
      <c r="G29" s="517"/>
      <c r="H29" s="339"/>
      <c r="I29" s="285"/>
    </row>
    <row r="30" spans="1:9" s="294" customFormat="1" ht="18" customHeight="1">
      <c r="A30" s="292"/>
      <c r="B30" s="372"/>
      <c r="C30" s="5"/>
      <c r="D30" s="488" t="s">
        <v>304</v>
      </c>
      <c r="E30" s="488"/>
      <c r="F30" s="373"/>
      <c r="G30" s="373"/>
      <c r="H30" s="292"/>
      <c r="I30" s="292"/>
    </row>
  </sheetData>
  <sheetProtection/>
  <mergeCells count="18">
    <mergeCell ref="A1:F1"/>
    <mergeCell ref="A2:G2"/>
    <mergeCell ref="D6:F6"/>
    <mergeCell ref="B22:G22"/>
    <mergeCell ref="D7:F7"/>
    <mergeCell ref="B9:I9"/>
    <mergeCell ref="D11:E11"/>
    <mergeCell ref="D12:E12"/>
    <mergeCell ref="D13:E13"/>
    <mergeCell ref="D14:E14"/>
    <mergeCell ref="D26:E26"/>
    <mergeCell ref="D30:E30"/>
    <mergeCell ref="D15:E15"/>
    <mergeCell ref="D16:E16"/>
    <mergeCell ref="B18:G18"/>
    <mergeCell ref="D20:G20"/>
    <mergeCell ref="D29:E29"/>
    <mergeCell ref="D25:E25"/>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4Q 2014'!A1" display="3M 2014"/>
    <hyperlink ref="D29:E29" location="'LH 4Q 2014'!A1" display="3M 2014"/>
    <hyperlink ref="D26" location="'PC 9M 2015'!A1" display="9M 2015"/>
    <hyperlink ref="D30:E30" location="'LH 12M 2014'!A1" display="12M 2014"/>
    <hyperlink ref="D26:E26" location="'PC 12M 2014'!A1" display="12M 2014"/>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2" sqref="A2"/>
    </sheetView>
  </sheetViews>
  <sheetFormatPr defaultColWidth="9.140625" defaultRowHeight="12.75"/>
  <cols>
    <col min="1" max="1" width="1.57421875" style="296" customWidth="1"/>
    <col min="2" max="2" width="32.00390625" style="296" customWidth="1"/>
    <col min="3" max="4" width="8.7109375" style="296" customWidth="1"/>
    <col min="5" max="5" width="8.7109375" style="329" customWidth="1"/>
    <col min="6" max="6" width="8.7109375" style="296" customWidth="1"/>
    <col min="7" max="12" width="8.7109375" style="331" customWidth="1"/>
    <col min="13" max="13" width="8.7109375" style="296" customWidth="1"/>
    <col min="14" max="14" width="2.28125" style="296" customWidth="1"/>
    <col min="15" max="16384" width="9.140625" style="296" customWidth="1"/>
  </cols>
  <sheetData>
    <row r="1" spans="1:12" ht="19.5" customHeight="1">
      <c r="A1" s="160" t="s">
        <v>126</v>
      </c>
      <c r="B1" s="160"/>
      <c r="C1" s="295"/>
      <c r="D1" s="295"/>
      <c r="E1" s="328"/>
      <c r="F1" s="295"/>
      <c r="G1" s="330"/>
      <c r="H1" s="330"/>
      <c r="I1" s="330"/>
      <c r="J1" s="330"/>
      <c r="K1" s="330"/>
      <c r="L1" s="330"/>
    </row>
    <row r="2" spans="1:12" s="297" customFormat="1" ht="19.5" customHeight="1">
      <c r="A2" s="161" t="s">
        <v>294</v>
      </c>
      <c r="B2" s="161"/>
      <c r="E2" s="331"/>
      <c r="G2" s="331"/>
      <c r="H2" s="331"/>
      <c r="I2" s="331"/>
      <c r="J2" s="331"/>
      <c r="K2" s="331"/>
      <c r="L2" s="331"/>
    </row>
    <row r="3" spans="1:14" ht="12.75">
      <c r="A3" s="297"/>
      <c r="B3" s="297"/>
      <c r="C3" s="297"/>
      <c r="D3" s="297"/>
      <c r="F3" s="297"/>
      <c r="M3" s="297"/>
      <c r="N3" s="297"/>
    </row>
    <row r="4" spans="1:14" ht="12.75">
      <c r="A4" s="297"/>
      <c r="B4" s="297"/>
      <c r="C4" s="297"/>
      <c r="D4" s="297"/>
      <c r="F4" s="297"/>
      <c r="M4" s="297"/>
      <c r="N4" s="297"/>
    </row>
    <row r="5" spans="1:15" ht="15">
      <c r="A5" s="298"/>
      <c r="B5" s="298"/>
      <c r="C5" s="299" t="s">
        <v>119</v>
      </c>
      <c r="D5" s="299" t="s">
        <v>121</v>
      </c>
      <c r="E5" s="299" t="s">
        <v>122</v>
      </c>
      <c r="F5" s="299" t="s">
        <v>123</v>
      </c>
      <c r="G5" s="344">
        <v>2013</v>
      </c>
      <c r="H5" s="299" t="s">
        <v>124</v>
      </c>
      <c r="I5" s="299" t="s">
        <v>130</v>
      </c>
      <c r="J5" s="299" t="s">
        <v>133</v>
      </c>
      <c r="K5" s="299" t="s">
        <v>134</v>
      </c>
      <c r="L5" s="344">
        <v>2014</v>
      </c>
      <c r="M5" s="300" t="s">
        <v>125</v>
      </c>
      <c r="N5" s="301"/>
      <c r="O5" s="297"/>
    </row>
    <row r="6" spans="1:15" ht="5.25" customHeight="1" thickBot="1">
      <c r="A6" s="302"/>
      <c r="B6" s="302"/>
      <c r="C6" s="302"/>
      <c r="D6" s="345"/>
      <c r="E6" s="302"/>
      <c r="F6" s="345"/>
      <c r="G6" s="303"/>
      <c r="H6" s="302"/>
      <c r="I6" s="345"/>
      <c r="J6" s="302"/>
      <c r="K6" s="345"/>
      <c r="L6" s="303"/>
      <c r="M6" s="304"/>
      <c r="N6" s="305"/>
      <c r="O6" s="297"/>
    </row>
    <row r="7" spans="1:15" ht="5.25" customHeight="1">
      <c r="A7" s="306"/>
      <c r="B7" s="349"/>
      <c r="C7" s="306"/>
      <c r="D7" s="346"/>
      <c r="E7" s="306"/>
      <c r="F7" s="346"/>
      <c r="G7" s="307"/>
      <c r="H7" s="306"/>
      <c r="I7" s="346"/>
      <c r="J7" s="306"/>
      <c r="K7" s="346"/>
      <c r="L7" s="307"/>
      <c r="M7" s="298"/>
      <c r="N7" s="308"/>
      <c r="O7" s="297"/>
    </row>
    <row r="8" spans="1:15" ht="12.75">
      <c r="A8" s="309" t="s">
        <v>115</v>
      </c>
      <c r="B8" s="350"/>
      <c r="C8" s="299"/>
      <c r="D8" s="344"/>
      <c r="E8" s="299"/>
      <c r="F8" s="344"/>
      <c r="G8" s="299"/>
      <c r="H8" s="299"/>
      <c r="I8" s="344"/>
      <c r="J8" s="299"/>
      <c r="K8" s="344"/>
      <c r="L8" s="299"/>
      <c r="M8" s="300"/>
      <c r="N8" s="310"/>
      <c r="O8" s="297"/>
    </row>
    <row r="9" spans="1:15" ht="12.75" customHeight="1">
      <c r="A9" s="306"/>
      <c r="B9" s="350" t="s">
        <v>117</v>
      </c>
      <c r="C9" s="311">
        <f>'OP - Group'!B7</f>
        <v>32048.49124</v>
      </c>
      <c r="D9" s="311">
        <f>'OP - Group'!C7</f>
        <v>26775.97755</v>
      </c>
      <c r="E9" s="311">
        <f>'OP - Group'!D7</f>
        <v>25143.52098</v>
      </c>
      <c r="F9" s="311">
        <f>'OP - Group'!E7</f>
        <v>26804.8205</v>
      </c>
      <c r="G9" s="347">
        <f>'OP - Group'!F7</f>
        <v>110772.81027</v>
      </c>
      <c r="H9" s="311">
        <f>'OP - Group'!G7</f>
        <v>33963.16003</v>
      </c>
      <c r="I9" s="311">
        <f>'OP - Group'!H7</f>
        <v>29457.002680000005</v>
      </c>
      <c r="J9" s="311">
        <f>'OP - Group'!I7</f>
        <v>28780.71007</v>
      </c>
      <c r="K9" s="311">
        <f>'OP - Group'!J7</f>
        <v>30052.16528</v>
      </c>
      <c r="L9" s="347">
        <f>'OP - Group'!K7</f>
        <v>122253.03806</v>
      </c>
      <c r="M9" s="314">
        <f>'OP - Group'!L7</f>
        <v>0.10363759628394237</v>
      </c>
      <c r="N9" s="313"/>
      <c r="O9" s="297"/>
    </row>
    <row r="10" spans="1:15" ht="12.75" customHeight="1">
      <c r="A10" s="306"/>
      <c r="B10" s="350" t="s">
        <v>29</v>
      </c>
      <c r="C10" s="311">
        <f>'OP - Group'!B28</f>
        <v>2796.4835299999995</v>
      </c>
      <c r="D10" s="311">
        <f>'OP - Group'!C28</f>
        <v>2367.3920500000013</v>
      </c>
      <c r="E10" s="311">
        <f>'OP - Group'!D28</f>
        <v>2518.3999699999977</v>
      </c>
      <c r="F10" s="311">
        <f>'OP - Group'!E28</f>
        <v>2383.663520000009</v>
      </c>
      <c r="G10" s="347">
        <f>'OP - Group'!F28</f>
        <v>10065.939070000004</v>
      </c>
      <c r="H10" s="311">
        <f>'OP - Group'!G28</f>
        <v>2723.406089999998</v>
      </c>
      <c r="I10" s="311">
        <f>'OP - Group'!H28</f>
        <v>2770.1632599999925</v>
      </c>
      <c r="J10" s="311">
        <f>'OP - Group'!I28</f>
        <v>2649.9675700000134</v>
      </c>
      <c r="K10" s="311">
        <f>'OP - Group'!J28</f>
        <v>2258.347209999997</v>
      </c>
      <c r="L10" s="347">
        <f>'OP - Group'!K28</f>
        <v>10401.884129999997</v>
      </c>
      <c r="M10" s="314">
        <f>'OP - Group'!L28</f>
        <v>0.03337443805925924</v>
      </c>
      <c r="N10" s="313"/>
      <c r="O10" s="297"/>
    </row>
    <row r="11" spans="1:15" ht="12.75" customHeight="1">
      <c r="A11" s="306"/>
      <c r="B11" s="350" t="s">
        <v>58</v>
      </c>
      <c r="C11" s="311">
        <f>'OP - Group'!B43</f>
        <v>1800.6515099999997</v>
      </c>
      <c r="D11" s="311">
        <f>'OP - Group'!C43</f>
        <v>1675.5023200000014</v>
      </c>
      <c r="E11" s="311">
        <f>'OP - Group'!D43</f>
        <v>1530.4735499999974</v>
      </c>
      <c r="F11" s="311">
        <f>'OP - Group'!E43</f>
        <v>1336.5413700000095</v>
      </c>
      <c r="G11" s="347">
        <f>'OP - Group'!F43</f>
        <v>6343.168750000004</v>
      </c>
      <c r="H11" s="311">
        <f>'OP - Group'!G43</f>
        <v>1739.9904199999978</v>
      </c>
      <c r="I11" s="311">
        <f>'OP - Group'!H43</f>
        <v>1858.190819999993</v>
      </c>
      <c r="J11" s="311">
        <f>'OP - Group'!I43</f>
        <v>1687.0043600000135</v>
      </c>
      <c r="K11" s="311">
        <f>'OP - Group'!J43</f>
        <v>1317.5788499999974</v>
      </c>
      <c r="L11" s="347">
        <f>'OP - Group'!K43</f>
        <v>6602.764449999997</v>
      </c>
      <c r="M11" s="314">
        <f>'OP - Group'!L43</f>
        <v>0.04092523945543659</v>
      </c>
      <c r="N11" s="313"/>
      <c r="O11" s="297"/>
    </row>
    <row r="12" spans="1:15" ht="5.25" customHeight="1">
      <c r="A12" s="306"/>
      <c r="B12" s="351"/>
      <c r="C12" s="306"/>
      <c r="D12" s="306"/>
      <c r="E12" s="306"/>
      <c r="F12" s="306"/>
      <c r="G12" s="346"/>
      <c r="H12" s="306"/>
      <c r="I12" s="306"/>
      <c r="J12" s="306"/>
      <c r="K12" s="306"/>
      <c r="L12" s="346"/>
      <c r="M12" s="299"/>
      <c r="N12" s="313"/>
      <c r="O12" s="297"/>
    </row>
    <row r="13" spans="1:15" ht="12.75" customHeight="1">
      <c r="A13" s="306"/>
      <c r="B13" s="352" t="s">
        <v>60</v>
      </c>
      <c r="C13" s="311"/>
      <c r="D13" s="311"/>
      <c r="E13" s="311"/>
      <c r="F13" s="311"/>
      <c r="G13" s="347"/>
      <c r="H13" s="311"/>
      <c r="I13" s="311"/>
      <c r="J13" s="311"/>
      <c r="K13" s="311"/>
      <c r="L13" s="347"/>
      <c r="M13" s="314"/>
      <c r="N13" s="313"/>
      <c r="O13" s="297"/>
    </row>
    <row r="14" spans="1:15" ht="12.75" customHeight="1">
      <c r="A14" s="306"/>
      <c r="B14" s="350" t="s">
        <v>67</v>
      </c>
      <c r="C14" s="311">
        <f>'OP - Group'!B45</f>
        <v>93.91642999999999</v>
      </c>
      <c r="D14" s="311">
        <f>'OP - Group'!C45</f>
        <v>87.25038</v>
      </c>
      <c r="E14" s="311">
        <f>'OP - Group'!D45</f>
        <v>85.43225000000001</v>
      </c>
      <c r="F14" s="311">
        <f>'OP - Group'!E45</f>
        <v>80.57387999999997</v>
      </c>
      <c r="G14" s="347">
        <f>'OP - Group'!F45</f>
        <v>347.17294</v>
      </c>
      <c r="H14" s="311">
        <f>'OP - Group'!G45</f>
        <v>99.56589</v>
      </c>
      <c r="I14" s="311">
        <f>'OP - Group'!H45</f>
        <v>103.14663999999999</v>
      </c>
      <c r="J14" s="311">
        <f>'OP - Group'!I45</f>
        <v>80.73950999999997</v>
      </c>
      <c r="K14" s="311">
        <f>'OP - Group'!J45</f>
        <v>97.81825000000003</v>
      </c>
      <c r="L14" s="347">
        <f>'OP - Group'!K45</f>
        <v>381.27029</v>
      </c>
      <c r="M14" s="314">
        <f>'OP - Group'!L45</f>
        <v>0.09821430783171063</v>
      </c>
      <c r="N14" s="313"/>
      <c r="O14" s="297"/>
    </row>
    <row r="15" spans="1:15" ht="12.75" customHeight="1">
      <c r="A15" s="306"/>
      <c r="B15" s="350" t="s">
        <v>66</v>
      </c>
      <c r="C15" s="311">
        <f>'OP - Group'!B46</f>
        <v>1706.7350799999997</v>
      </c>
      <c r="D15" s="311">
        <f>'OP - Group'!C46</f>
        <v>1588.2519400000015</v>
      </c>
      <c r="E15" s="311">
        <f>'OP - Group'!D46</f>
        <v>1445.0412999999974</v>
      </c>
      <c r="F15" s="311">
        <f>'OP - Group'!E46</f>
        <v>1255.9674900000095</v>
      </c>
      <c r="G15" s="347">
        <f>'OP - Group'!F46</f>
        <v>5995.995810000004</v>
      </c>
      <c r="H15" s="311">
        <f>'OP - Group'!G46</f>
        <v>1640.4245299999977</v>
      </c>
      <c r="I15" s="311">
        <f>'OP - Group'!H46</f>
        <v>1755.044179999993</v>
      </c>
      <c r="J15" s="311">
        <f>'OP - Group'!I46</f>
        <v>1606.2648500000137</v>
      </c>
      <c r="K15" s="311">
        <f>'OP - Group'!J46</f>
        <v>1219.7605999999973</v>
      </c>
      <c r="L15" s="347">
        <f>'OP - Group'!K46</f>
        <v>6221.494159999997</v>
      </c>
      <c r="M15" s="314">
        <f>'OP - Group'!L46</f>
        <v>0.03760815670082872</v>
      </c>
      <c r="N15" s="313"/>
      <c r="O15" s="297"/>
    </row>
    <row r="16" spans="1:15" ht="5.25" customHeight="1" thickBot="1">
      <c r="A16" s="302"/>
      <c r="B16" s="353"/>
      <c r="C16" s="302"/>
      <c r="D16" s="302"/>
      <c r="E16" s="302"/>
      <c r="F16" s="302"/>
      <c r="G16" s="345"/>
      <c r="H16" s="302"/>
      <c r="I16" s="302"/>
      <c r="J16" s="302"/>
      <c r="K16" s="302"/>
      <c r="L16" s="345"/>
      <c r="M16" s="303"/>
      <c r="N16" s="315"/>
      <c r="O16" s="297"/>
    </row>
    <row r="17" spans="1:15" ht="5.25" customHeight="1">
      <c r="A17" s="306"/>
      <c r="B17" s="351"/>
      <c r="C17" s="306"/>
      <c r="D17" s="306"/>
      <c r="E17" s="306"/>
      <c r="F17" s="306"/>
      <c r="G17" s="346"/>
      <c r="H17" s="306"/>
      <c r="I17" s="306"/>
      <c r="J17" s="306"/>
      <c r="K17" s="306"/>
      <c r="L17" s="346"/>
      <c r="M17" s="307"/>
      <c r="N17" s="313"/>
      <c r="O17" s="297"/>
    </row>
    <row r="18" spans="1:15" ht="12.75">
      <c r="A18" s="309" t="s">
        <v>21</v>
      </c>
      <c r="B18" s="350"/>
      <c r="C18" s="299"/>
      <c r="D18" s="299"/>
      <c r="E18" s="299"/>
      <c r="F18" s="299"/>
      <c r="G18" s="344"/>
      <c r="H18" s="299"/>
      <c r="I18" s="299"/>
      <c r="J18" s="299"/>
      <c r="K18" s="299"/>
      <c r="L18" s="344"/>
      <c r="M18" s="300"/>
      <c r="N18" s="310"/>
      <c r="O18" s="297"/>
    </row>
    <row r="19" spans="1:15" ht="12.75">
      <c r="A19" s="298"/>
      <c r="B19" s="350" t="s">
        <v>113</v>
      </c>
      <c r="C19" s="316">
        <f>'OP - P-C'!B40</f>
        <v>0.6607221818789631</v>
      </c>
      <c r="D19" s="316">
        <f>'OP - P-C'!C40</f>
        <v>0.6728557947344663</v>
      </c>
      <c r="E19" s="316">
        <f>'OP - P-C'!D40</f>
        <v>0.6717429244063844</v>
      </c>
      <c r="F19" s="316">
        <f>'OP - P-C'!E40</f>
        <v>0.631124791312105</v>
      </c>
      <c r="G19" s="348">
        <f>'OP - P-C'!F40</f>
        <v>0.6590862540726885</v>
      </c>
      <c r="H19" s="316">
        <f>'OP - P-C'!G40</f>
        <v>0.6462705643021507</v>
      </c>
      <c r="I19" s="316">
        <f>'OP - P-C'!H40</f>
        <v>0.6621620697258178</v>
      </c>
      <c r="J19" s="316">
        <f>'OP - P-C'!I40</f>
        <v>0.6588559896068179</v>
      </c>
      <c r="K19" s="316">
        <f>'OP - P-C'!J40</f>
        <v>0.6712537421330107</v>
      </c>
      <c r="L19" s="348">
        <f>'OP - P-C'!K40</f>
        <v>0.6599198784974919</v>
      </c>
      <c r="M19" s="314">
        <f>'OP - P-C'!L40</f>
        <v>0.0008336244248033919</v>
      </c>
      <c r="N19" s="317" t="str">
        <f>'OP - P-C'!M40</f>
        <v>-p</v>
      </c>
      <c r="O19" s="318"/>
    </row>
    <row r="20" spans="1:15" ht="12.75">
      <c r="A20" s="298"/>
      <c r="B20" s="350" t="s">
        <v>114</v>
      </c>
      <c r="C20" s="316">
        <f>'OP - P-C'!B41</f>
        <v>0.2820349118136396</v>
      </c>
      <c r="D20" s="316">
        <f>'OP - P-C'!C41</f>
        <v>0.2868413476052337</v>
      </c>
      <c r="E20" s="316">
        <f>'OP - P-C'!D41</f>
        <v>0.2763278716542286</v>
      </c>
      <c r="F20" s="316">
        <f>'OP - P-C'!E41</f>
        <v>0.2909685828997696</v>
      </c>
      <c r="G20" s="348">
        <f>'OP - P-C'!F41</f>
        <v>0.28400943895887804</v>
      </c>
      <c r="H20" s="316">
        <f>'OP - P-C'!G41</f>
        <v>0.279750755412444</v>
      </c>
      <c r="I20" s="316">
        <f>'OP - P-C'!H41</f>
        <v>0.28367589026437573</v>
      </c>
      <c r="J20" s="316">
        <f>'OP - P-C'!I41</f>
        <v>0.27632534501645656</v>
      </c>
      <c r="K20" s="316">
        <f>'OP - P-C'!J41</f>
        <v>0.2932513072962439</v>
      </c>
      <c r="L20" s="348">
        <f>'OP - P-C'!K41</f>
        <v>0.28337384206330335</v>
      </c>
      <c r="M20" s="314">
        <f>'OP - P-C'!L41</f>
        <v>-0.000635596895574686</v>
      </c>
      <c r="N20" s="317" t="str">
        <f>'OP - P-C'!M41</f>
        <v>-p</v>
      </c>
      <c r="O20" s="318"/>
    </row>
    <row r="21" spans="1:15" ht="12.75">
      <c r="A21" s="298"/>
      <c r="B21" s="350" t="s">
        <v>112</v>
      </c>
      <c r="C21" s="316">
        <f>'OP - P-C'!B42</f>
        <v>0.9427570936926027</v>
      </c>
      <c r="D21" s="316">
        <f>'OP - P-C'!C42</f>
        <v>0.9596971423396999</v>
      </c>
      <c r="E21" s="316">
        <f>'OP - P-C'!D42</f>
        <v>0.948070796060613</v>
      </c>
      <c r="F21" s="316">
        <f>'OP - P-C'!E42</f>
        <v>0.9220933742118745</v>
      </c>
      <c r="G21" s="348">
        <f>'OP - P-C'!F42</f>
        <v>0.9430956930315665</v>
      </c>
      <c r="H21" s="316">
        <f>'OP - P-C'!G42</f>
        <v>0.9260213197145947</v>
      </c>
      <c r="I21" s="316">
        <f>'OP - P-C'!H42</f>
        <v>0.9458379599901935</v>
      </c>
      <c r="J21" s="316">
        <f>'OP - P-C'!I42</f>
        <v>0.9351813346232745</v>
      </c>
      <c r="K21" s="316">
        <f>'OP - P-C'!J42</f>
        <v>0.9645050494292546</v>
      </c>
      <c r="L21" s="348">
        <f>'OP - P-C'!K42</f>
        <v>0.9432937205607952</v>
      </c>
      <c r="M21" s="314">
        <f>'OP - P-C'!L42</f>
        <v>0.00019802752922870592</v>
      </c>
      <c r="N21" s="317" t="str">
        <f>'OP - P-C'!M42</f>
        <v>-p</v>
      </c>
      <c r="O21" s="318"/>
    </row>
    <row r="22" spans="1:15" ht="5.25" customHeight="1" thickBot="1">
      <c r="A22" s="302"/>
      <c r="B22" s="353"/>
      <c r="C22" s="302"/>
      <c r="D22" s="302"/>
      <c r="E22" s="302"/>
      <c r="F22" s="302"/>
      <c r="G22" s="345"/>
      <c r="H22" s="302"/>
      <c r="I22" s="302"/>
      <c r="J22" s="302"/>
      <c r="K22" s="302"/>
      <c r="L22" s="345"/>
      <c r="M22" s="303"/>
      <c r="N22" s="315"/>
      <c r="O22" s="297"/>
    </row>
    <row r="23" spans="1:15" ht="5.25" customHeight="1">
      <c r="A23" s="306"/>
      <c r="B23" s="351"/>
      <c r="C23" s="306"/>
      <c r="D23" s="306"/>
      <c r="E23" s="306"/>
      <c r="F23" s="306"/>
      <c r="G23" s="346"/>
      <c r="H23" s="306"/>
      <c r="I23" s="306"/>
      <c r="J23" s="306"/>
      <c r="K23" s="306"/>
      <c r="L23" s="346"/>
      <c r="M23" s="307"/>
      <c r="N23" s="313"/>
      <c r="O23" s="297"/>
    </row>
    <row r="24" spans="1:15" ht="12.75">
      <c r="A24" s="309" t="s">
        <v>6</v>
      </c>
      <c r="B24" s="350"/>
      <c r="C24" s="298"/>
      <c r="D24" s="298"/>
      <c r="E24" s="298"/>
      <c r="F24" s="298"/>
      <c r="G24" s="346"/>
      <c r="H24" s="298"/>
      <c r="I24" s="298"/>
      <c r="J24" s="298"/>
      <c r="K24" s="298"/>
      <c r="L24" s="346"/>
      <c r="M24" s="306"/>
      <c r="N24" s="319"/>
      <c r="O24" s="297"/>
    </row>
    <row r="25" spans="1:15" ht="12.75">
      <c r="A25" s="298"/>
      <c r="B25" s="350" t="s">
        <v>135</v>
      </c>
      <c r="C25" s="311">
        <f>'OP - L-H'!B43</f>
        <v>74</v>
      </c>
      <c r="D25" s="311">
        <f>'OP - L-H'!C43</f>
        <v>58</v>
      </c>
      <c r="E25" s="311">
        <f>'OP - L-H'!D43</f>
        <v>66</v>
      </c>
      <c r="F25" s="311">
        <f>'OP - L-H'!E43</f>
        <v>35</v>
      </c>
      <c r="G25" s="347">
        <f>'OP - L-H'!F43</f>
        <v>58</v>
      </c>
      <c r="H25" s="311">
        <f>'OP - L-H'!G43</f>
        <v>73</v>
      </c>
      <c r="I25" s="311">
        <f>'OP - L-H'!H43</f>
        <v>79</v>
      </c>
      <c r="J25" s="311">
        <f>'OP - L-H'!I43</f>
        <v>61</v>
      </c>
      <c r="K25" s="377">
        <f>'OP - L-H'!J43</f>
        <v>50</v>
      </c>
      <c r="L25" s="378">
        <f>'OP - L-H'!K43</f>
        <v>65</v>
      </c>
      <c r="M25" s="379">
        <f>'OP - L-H'!L43</f>
        <v>7</v>
      </c>
      <c r="N25" s="320"/>
      <c r="O25" s="297"/>
    </row>
    <row r="26" spans="1:15" ht="5.25" customHeight="1" thickBot="1">
      <c r="A26" s="302"/>
      <c r="B26" s="353"/>
      <c r="C26" s="302"/>
      <c r="D26" s="302"/>
      <c r="E26" s="302"/>
      <c r="F26" s="302"/>
      <c r="G26" s="345"/>
      <c r="H26" s="302"/>
      <c r="I26" s="302"/>
      <c r="J26" s="302"/>
      <c r="K26" s="302"/>
      <c r="L26" s="345"/>
      <c r="M26" s="303"/>
      <c r="N26" s="315"/>
      <c r="O26" s="297"/>
    </row>
    <row r="27" spans="1:15" ht="5.25" customHeight="1">
      <c r="A27" s="306"/>
      <c r="B27" s="351"/>
      <c r="C27" s="306"/>
      <c r="D27" s="306"/>
      <c r="E27" s="306"/>
      <c r="F27" s="306"/>
      <c r="G27" s="346"/>
      <c r="H27" s="306"/>
      <c r="I27" s="306"/>
      <c r="J27" s="306"/>
      <c r="K27" s="306"/>
      <c r="L27" s="346"/>
      <c r="M27" s="307"/>
      <c r="N27" s="313"/>
      <c r="O27" s="297"/>
    </row>
    <row r="28" spans="1:15" ht="12.75">
      <c r="A28" s="309" t="s">
        <v>55</v>
      </c>
      <c r="B28" s="350"/>
      <c r="C28" s="298"/>
      <c r="D28" s="298"/>
      <c r="E28" s="298"/>
      <c r="F28" s="298"/>
      <c r="G28" s="346"/>
      <c r="H28" s="298"/>
      <c r="I28" s="298"/>
      <c r="J28" s="298"/>
      <c r="K28" s="298"/>
      <c r="L28" s="346"/>
      <c r="M28" s="306"/>
      <c r="N28" s="319"/>
      <c r="O28" s="297"/>
    </row>
    <row r="29" spans="1:15" ht="12.75">
      <c r="A29" s="298"/>
      <c r="B29" s="350" t="s">
        <v>116</v>
      </c>
      <c r="C29" s="316">
        <f>'OP - AM'!B30</f>
        <v>0.5289681966326354</v>
      </c>
      <c r="D29" s="316">
        <f>'OP - AM'!C30</f>
        <v>0.5573333137387237</v>
      </c>
      <c r="E29" s="316">
        <f>'OP - AM'!D30</f>
        <v>0.5569708178538806</v>
      </c>
      <c r="F29" s="316">
        <f>'OP - AM'!E30</f>
        <v>0.5941826944637612</v>
      </c>
      <c r="G29" s="348">
        <f>'OP - AM'!F30</f>
        <v>0.5585934105528086</v>
      </c>
      <c r="H29" s="316">
        <f>'OP - AM'!G30</f>
        <v>0.5743635949047374</v>
      </c>
      <c r="I29" s="316">
        <f>'OP - AM'!H30</f>
        <v>0.5793882902607865</v>
      </c>
      <c r="J29" s="316">
        <f>'OP - AM'!I30</f>
        <v>0.5712937547296613</v>
      </c>
      <c r="K29" s="316">
        <f>'OP - AM'!J30</f>
        <v>0.6425691913569568</v>
      </c>
      <c r="L29" s="348">
        <f>'OP - AM'!K30</f>
        <v>0.5924229752173915</v>
      </c>
      <c r="M29" s="314">
        <f>'OP - AM'!L30</f>
        <v>0.03382956466458287</v>
      </c>
      <c r="N29" s="317" t="str">
        <f>'OP - AM'!M30</f>
        <v>-p</v>
      </c>
      <c r="O29" s="297"/>
    </row>
    <row r="30" spans="1:15" ht="5.25" customHeight="1" thickBot="1">
      <c r="A30" s="302"/>
      <c r="B30" s="353"/>
      <c r="C30" s="302"/>
      <c r="D30" s="302"/>
      <c r="E30" s="304"/>
      <c r="F30" s="302"/>
      <c r="G30" s="345"/>
      <c r="H30" s="345"/>
      <c r="I30" s="345"/>
      <c r="J30" s="345"/>
      <c r="K30" s="345"/>
      <c r="L30" s="345"/>
      <c r="M30" s="304"/>
      <c r="N30" s="321"/>
      <c r="O30" s="297"/>
    </row>
    <row r="31" spans="1:15" ht="12.75">
      <c r="A31" s="298"/>
      <c r="B31" s="298"/>
      <c r="C31" s="316"/>
      <c r="D31" s="316"/>
      <c r="E31" s="312"/>
      <c r="F31" s="316"/>
      <c r="G31" s="332"/>
      <c r="H31" s="332"/>
      <c r="I31" s="332"/>
      <c r="J31" s="332"/>
      <c r="K31" s="332"/>
      <c r="L31" s="332"/>
      <c r="M31" s="322"/>
      <c r="N31" s="323"/>
      <c r="O31" s="297"/>
    </row>
    <row r="32" spans="1:14" s="325" customFormat="1" ht="23.25" customHeight="1">
      <c r="A32" s="324"/>
      <c r="B32" s="492" t="s">
        <v>118</v>
      </c>
      <c r="C32" s="492"/>
      <c r="D32" s="492"/>
      <c r="E32" s="492"/>
      <c r="F32" s="492"/>
      <c r="G32" s="492"/>
      <c r="H32" s="492"/>
      <c r="I32" s="492"/>
      <c r="J32" s="492"/>
      <c r="K32" s="492"/>
      <c r="L32" s="492"/>
      <c r="M32" s="492"/>
      <c r="N32" s="334"/>
    </row>
    <row r="33" spans="1:14" s="325" customFormat="1" ht="5.25" customHeight="1">
      <c r="A33" s="326"/>
      <c r="B33" s="326"/>
      <c r="C33" s="326"/>
      <c r="D33" s="326"/>
      <c r="E33" s="326"/>
      <c r="F33" s="326"/>
      <c r="G33" s="326"/>
      <c r="H33" s="326"/>
      <c r="I33" s="326"/>
      <c r="J33" s="326"/>
      <c r="K33" s="326"/>
      <c r="L33" s="326"/>
      <c r="M33" s="324"/>
      <c r="N33" s="324"/>
    </row>
    <row r="34" spans="1:14" s="325" customFormat="1" ht="24" customHeight="1">
      <c r="A34" s="324"/>
      <c r="B34" s="493" t="s">
        <v>76</v>
      </c>
      <c r="C34" s="493"/>
      <c r="D34" s="493"/>
      <c r="E34" s="493"/>
      <c r="F34" s="493"/>
      <c r="G34" s="493"/>
      <c r="H34" s="493"/>
      <c r="I34" s="493"/>
      <c r="J34" s="493"/>
      <c r="K34" s="493"/>
      <c r="L34" s="493"/>
      <c r="M34" s="493"/>
      <c r="N34" s="324"/>
    </row>
  </sheetData>
  <sheetProtection/>
  <mergeCells count="2">
    <mergeCell ref="B32:M32"/>
    <mergeCell ref="B34:M34"/>
  </mergeCells>
  <printOptions/>
  <pageMargins left="0.3937007874015748" right="0.3937007874015748" top="0.6692913385826772" bottom="0.984251968503937" header="0.2362204724409449" footer="0.1968503937007874"/>
  <pageSetup horizontalDpi="600" verticalDpi="600" orientation="landscape" paperSize="9" scale="95"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B76"/>
  <sheetViews>
    <sheetView showGridLines="0" zoomScale="90" zoomScaleNormal="90" zoomScaleSheetLayoutView="80" zoomScalePageLayoutView="0" workbookViewId="0" topLeftCell="A37">
      <selection activeCell="D60" sqref="D60"/>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384" customFormat="1" ht="17.25" customHeight="1">
      <c r="B2" s="160" t="s">
        <v>139</v>
      </c>
    </row>
    <row r="3" ht="15.75" customHeight="1" thickBot="1">
      <c r="B3" s="385" t="s">
        <v>255</v>
      </c>
    </row>
    <row r="4" spans="2:16" ht="24" customHeight="1" thickBot="1">
      <c r="B4" s="385"/>
      <c r="C4" s="494" t="s">
        <v>75</v>
      </c>
      <c r="D4" s="494"/>
      <c r="E4" s="499" t="s">
        <v>75</v>
      </c>
      <c r="F4" s="499"/>
      <c r="G4" s="494" t="s">
        <v>3</v>
      </c>
      <c r="H4" s="494"/>
      <c r="I4" s="494" t="s">
        <v>61</v>
      </c>
      <c r="J4" s="494"/>
      <c r="K4" s="494" t="s">
        <v>112</v>
      </c>
      <c r="L4" s="494"/>
      <c r="M4" s="494" t="s">
        <v>113</v>
      </c>
      <c r="N4" s="494"/>
      <c r="O4" s="494" t="s">
        <v>114</v>
      </c>
      <c r="P4" s="494"/>
    </row>
    <row r="5" spans="2:16" ht="20.25" customHeight="1" thickBot="1">
      <c r="B5" s="386"/>
      <c r="C5" s="495" t="s">
        <v>140</v>
      </c>
      <c r="D5" s="495"/>
      <c r="E5" s="496" t="s">
        <v>141</v>
      </c>
      <c r="F5" s="496"/>
      <c r="G5" s="387"/>
      <c r="H5" s="387"/>
      <c r="I5" s="387"/>
      <c r="J5" s="388"/>
      <c r="K5" s="387"/>
      <c r="L5" s="387"/>
      <c r="M5" s="387"/>
      <c r="N5" s="388"/>
      <c r="O5" s="387"/>
      <c r="P5" s="388"/>
    </row>
    <row r="6" spans="2:16" ht="21" customHeight="1" thickBot="1">
      <c r="B6" s="386"/>
      <c r="C6" s="497" t="s">
        <v>142</v>
      </c>
      <c r="D6" s="497"/>
      <c r="E6" s="497" t="s">
        <v>142</v>
      </c>
      <c r="F6" s="497"/>
      <c r="G6" s="498" t="s">
        <v>142</v>
      </c>
      <c r="H6" s="498"/>
      <c r="I6" s="498" t="s">
        <v>142</v>
      </c>
      <c r="J6" s="498"/>
      <c r="K6" s="498" t="s">
        <v>143</v>
      </c>
      <c r="L6" s="498"/>
      <c r="M6" s="498" t="s">
        <v>143</v>
      </c>
      <c r="N6" s="498"/>
      <c r="O6" s="498" t="s">
        <v>143</v>
      </c>
      <c r="P6" s="498"/>
    </row>
    <row r="7" spans="2:16" ht="16.5" thickBot="1">
      <c r="B7" s="389"/>
      <c r="C7" s="390">
        <v>2014</v>
      </c>
      <c r="D7" s="391">
        <v>2013</v>
      </c>
      <c r="E7" s="390">
        <v>2014</v>
      </c>
      <c r="F7" s="391">
        <v>2013</v>
      </c>
      <c r="G7" s="390">
        <v>2014</v>
      </c>
      <c r="H7" s="391">
        <v>2013</v>
      </c>
      <c r="I7" s="390">
        <v>2014</v>
      </c>
      <c r="J7" s="391">
        <v>2013</v>
      </c>
      <c r="K7" s="390">
        <v>2014</v>
      </c>
      <c r="L7" s="391">
        <v>2013</v>
      </c>
      <c r="M7" s="390">
        <v>2014</v>
      </c>
      <c r="N7" s="391">
        <v>2013</v>
      </c>
      <c r="O7" s="390">
        <v>2014</v>
      </c>
      <c r="P7" s="391">
        <v>2013</v>
      </c>
    </row>
    <row r="8" spans="2:16" ht="19.5" customHeight="1">
      <c r="B8" s="392" t="s">
        <v>144</v>
      </c>
      <c r="C8" s="393">
        <v>1678.56279</v>
      </c>
      <c r="D8" s="394">
        <v>1706.85088</v>
      </c>
      <c r="E8" s="393">
        <v>1679.66279</v>
      </c>
      <c r="F8" s="394">
        <v>1671.2025</v>
      </c>
      <c r="G8" s="393">
        <v>1965.59518</v>
      </c>
      <c r="H8" s="394">
        <v>1987.33571</v>
      </c>
      <c r="I8" s="393">
        <v>299.41961</v>
      </c>
      <c r="J8" s="394">
        <v>371.17207</v>
      </c>
      <c r="K8" s="395">
        <v>93.17572807641899</v>
      </c>
      <c r="L8" s="396">
        <v>91.09562923317101</v>
      </c>
      <c r="M8" s="395">
        <v>66.788666016163</v>
      </c>
      <c r="N8" s="396">
        <v>64.21989116272701</v>
      </c>
      <c r="O8" s="395">
        <v>26.387062060256</v>
      </c>
      <c r="P8" s="396">
        <v>26.875738070444</v>
      </c>
    </row>
    <row r="9" spans="2:16" ht="19.5" customHeight="1">
      <c r="B9" s="392" t="s">
        <v>145</v>
      </c>
      <c r="C9" s="393">
        <v>132.80399</v>
      </c>
      <c r="D9" s="394">
        <v>125.10232</v>
      </c>
      <c r="E9" s="393">
        <v>130.11813719883824</v>
      </c>
      <c r="F9" s="394">
        <v>125.10232000000006</v>
      </c>
      <c r="G9" s="393">
        <v>355.12038</v>
      </c>
      <c r="H9" s="394">
        <v>356.89097999999996</v>
      </c>
      <c r="I9" s="393">
        <v>49.26811</v>
      </c>
      <c r="J9" s="394">
        <v>54.47921</v>
      </c>
      <c r="K9" s="395">
        <v>92.77064864596099</v>
      </c>
      <c r="L9" s="396">
        <v>89.360496025985</v>
      </c>
      <c r="M9" s="395">
        <v>68.805887738687</v>
      </c>
      <c r="N9" s="396">
        <v>65.086259675153</v>
      </c>
      <c r="O9" s="395">
        <v>23.964760907273</v>
      </c>
      <c r="P9" s="396">
        <v>24.274236350832002</v>
      </c>
    </row>
    <row r="10" spans="2:16" ht="19.5" customHeight="1">
      <c r="B10" s="392" t="s">
        <v>146</v>
      </c>
      <c r="C10" s="393">
        <v>195.07195000000002</v>
      </c>
      <c r="D10" s="394">
        <v>189.84207</v>
      </c>
      <c r="E10" s="393">
        <v>195.07195000000007</v>
      </c>
      <c r="F10" s="394">
        <v>189.84207000000006</v>
      </c>
      <c r="G10" s="393">
        <v>206.25533</v>
      </c>
      <c r="H10" s="394">
        <v>203.82579</v>
      </c>
      <c r="I10" s="393">
        <v>18.375919999999997</v>
      </c>
      <c r="J10" s="394">
        <v>17.92327</v>
      </c>
      <c r="K10" s="395">
        <v>93.78821870930601</v>
      </c>
      <c r="L10" s="396">
        <v>95.039700324478</v>
      </c>
      <c r="M10" s="395">
        <v>68.472407476694</v>
      </c>
      <c r="N10" s="396">
        <v>69.474593965759</v>
      </c>
      <c r="O10" s="395">
        <v>25.315811232612003</v>
      </c>
      <c r="P10" s="396">
        <v>25.565106358718996</v>
      </c>
    </row>
    <row r="11" spans="2:16" ht="19.5" customHeight="1">
      <c r="B11" s="397" t="s">
        <v>147</v>
      </c>
      <c r="C11" s="398">
        <v>2006.43873</v>
      </c>
      <c r="D11" s="399">
        <v>2022.09927</v>
      </c>
      <c r="E11" s="398">
        <v>2004.8528771988383</v>
      </c>
      <c r="F11" s="399">
        <v>1986.1468900000002</v>
      </c>
      <c r="G11" s="398">
        <v>2526.97089</v>
      </c>
      <c r="H11" s="399">
        <v>2542.23548</v>
      </c>
      <c r="I11" s="398">
        <v>367.06364</v>
      </c>
      <c r="J11" s="399">
        <v>438.00455</v>
      </c>
      <c r="K11" s="400">
        <v>93.168793883494</v>
      </c>
      <c r="L11" s="401">
        <v>91.368992301217</v>
      </c>
      <c r="M11" s="400">
        <v>67.209579925157</v>
      </c>
      <c r="N11" s="401">
        <v>64.837265193073</v>
      </c>
      <c r="O11" s="400">
        <v>25.959213958337003</v>
      </c>
      <c r="P11" s="401">
        <v>26.531727108143</v>
      </c>
    </row>
    <row r="12" spans="2:16" ht="3.75" customHeight="1">
      <c r="B12" s="402"/>
      <c r="C12" s="403"/>
      <c r="D12" s="404"/>
      <c r="G12" s="403"/>
      <c r="H12" s="404"/>
      <c r="I12" s="403"/>
      <c r="J12" s="404"/>
      <c r="K12" s="405"/>
      <c r="L12" s="406"/>
      <c r="M12" s="405"/>
      <c r="N12" s="406"/>
      <c r="O12" s="405"/>
      <c r="P12" s="406"/>
    </row>
    <row r="13" spans="2:16" ht="19.5" customHeight="1">
      <c r="B13" s="392" t="s">
        <v>148</v>
      </c>
      <c r="C13" s="393">
        <v>1290.63645</v>
      </c>
      <c r="D13" s="394">
        <v>1166.8558600000001</v>
      </c>
      <c r="E13" s="393">
        <v>1164.6364499999997</v>
      </c>
      <c r="F13" s="394">
        <v>1166.8558600000003</v>
      </c>
      <c r="G13" s="393">
        <v>1007.61378</v>
      </c>
      <c r="H13" s="394">
        <v>993.94534</v>
      </c>
      <c r="I13" s="393">
        <v>199.26771</v>
      </c>
      <c r="J13" s="394">
        <v>247.33772</v>
      </c>
      <c r="K13" s="395">
        <v>84.82329707718</v>
      </c>
      <c r="L13" s="396">
        <v>79.430093208144</v>
      </c>
      <c r="M13" s="395">
        <v>54.470314012577006</v>
      </c>
      <c r="N13" s="396">
        <v>51.368212058824</v>
      </c>
      <c r="O13" s="395">
        <v>30.352983064602</v>
      </c>
      <c r="P13" s="396">
        <v>28.06188114932</v>
      </c>
    </row>
    <row r="14" spans="2:16" ht="19.5" customHeight="1">
      <c r="B14" s="392" t="s">
        <v>149</v>
      </c>
      <c r="C14" s="393">
        <v>939.58951</v>
      </c>
      <c r="D14" s="394">
        <v>851.88927</v>
      </c>
      <c r="E14" s="393">
        <v>939.5895100000002</v>
      </c>
      <c r="F14" s="394">
        <v>894.9037099999999</v>
      </c>
      <c r="G14" s="393">
        <v>986.1532900000001</v>
      </c>
      <c r="H14" s="394">
        <v>950.59059</v>
      </c>
      <c r="I14" s="393">
        <v>51.38</v>
      </c>
      <c r="J14" s="394">
        <v>95.69213</v>
      </c>
      <c r="K14" s="395">
        <v>102.288366345155</v>
      </c>
      <c r="L14" s="396">
        <v>97.873163251069</v>
      </c>
      <c r="M14" s="395">
        <v>71.730284446954</v>
      </c>
      <c r="N14" s="396">
        <v>68.75628760432</v>
      </c>
      <c r="O14" s="395">
        <v>30.558081898201</v>
      </c>
      <c r="P14" s="396">
        <v>29.116875646749</v>
      </c>
    </row>
    <row r="15" spans="2:16" ht="19.5" customHeight="1">
      <c r="B15" s="392" t="s">
        <v>150</v>
      </c>
      <c r="C15" s="393">
        <v>230.30875</v>
      </c>
      <c r="D15" s="394">
        <v>235.29560999999998</v>
      </c>
      <c r="E15" s="393">
        <v>230.3087499999999</v>
      </c>
      <c r="F15" s="394">
        <v>236.35341000000008</v>
      </c>
      <c r="G15" s="393">
        <v>268.60337</v>
      </c>
      <c r="H15" s="394">
        <v>273.60853000000003</v>
      </c>
      <c r="I15" s="393">
        <v>28.251759999999997</v>
      </c>
      <c r="J15" s="394">
        <v>5.41944</v>
      </c>
      <c r="K15" s="395">
        <v>96.143361864745</v>
      </c>
      <c r="L15" s="396">
        <v>98.11497835977599</v>
      </c>
      <c r="M15" s="395">
        <v>67.19341979961</v>
      </c>
      <c r="N15" s="396">
        <v>69.484240860473</v>
      </c>
      <c r="O15" s="395">
        <v>28.949942065134998</v>
      </c>
      <c r="P15" s="396">
        <v>28.630737499302</v>
      </c>
    </row>
    <row r="16" spans="2:16" ht="19.5" customHeight="1">
      <c r="B16" s="392" t="s">
        <v>151</v>
      </c>
      <c r="C16" s="393">
        <v>316.24602000000004</v>
      </c>
      <c r="D16" s="394">
        <v>297.05791999999997</v>
      </c>
      <c r="E16" s="393">
        <v>324.27791417221687</v>
      </c>
      <c r="F16" s="394">
        <v>297.0579199999999</v>
      </c>
      <c r="G16" s="393">
        <v>235.65999</v>
      </c>
      <c r="H16" s="394">
        <v>235.27429</v>
      </c>
      <c r="I16" s="393">
        <v>21.70367</v>
      </c>
      <c r="J16" s="394">
        <v>1.48993</v>
      </c>
      <c r="K16" s="395">
        <v>97.949970209198</v>
      </c>
      <c r="L16" s="396">
        <v>103.66310318054698</v>
      </c>
      <c r="M16" s="395">
        <v>75.723613499262</v>
      </c>
      <c r="N16" s="396">
        <v>77.553327225002</v>
      </c>
      <c r="O16" s="395">
        <v>22.226356709936</v>
      </c>
      <c r="P16" s="396">
        <v>26.109775955545</v>
      </c>
    </row>
    <row r="17" spans="2:16" ht="19.5" customHeight="1">
      <c r="B17" s="392" t="s">
        <v>152</v>
      </c>
      <c r="C17" s="393">
        <v>25.10179</v>
      </c>
      <c r="D17" s="394">
        <v>27.46693</v>
      </c>
      <c r="E17" s="393">
        <v>25.101789999999994</v>
      </c>
      <c r="F17" s="394">
        <v>27.466929999999994</v>
      </c>
      <c r="G17" s="393">
        <v>21.621779999999998</v>
      </c>
      <c r="H17" s="394">
        <v>23.217299999999998</v>
      </c>
      <c r="I17" s="393">
        <v>2.47633</v>
      </c>
      <c r="J17" s="394">
        <v>2.4751</v>
      </c>
      <c r="K17" s="395">
        <v>92.600979197827</v>
      </c>
      <c r="L17" s="396">
        <v>92.739724257343</v>
      </c>
      <c r="M17" s="395">
        <v>56.750045555915996</v>
      </c>
      <c r="N17" s="396">
        <v>56.365770352279995</v>
      </c>
      <c r="O17" s="395">
        <v>35.850933641911</v>
      </c>
      <c r="P17" s="396">
        <v>36.373953905062</v>
      </c>
    </row>
    <row r="18" spans="2:16" ht="19.5" customHeight="1">
      <c r="B18" s="392" t="s">
        <v>153</v>
      </c>
      <c r="C18" s="393">
        <v>18.48511</v>
      </c>
      <c r="D18" s="394">
        <v>15.133</v>
      </c>
      <c r="E18" s="393">
        <v>18.48511</v>
      </c>
      <c r="F18" s="394">
        <v>15.188</v>
      </c>
      <c r="G18" s="393">
        <v>18.80611</v>
      </c>
      <c r="H18" s="394">
        <v>13.816</v>
      </c>
      <c r="I18" s="393">
        <v>3.7893499999999998</v>
      </c>
      <c r="J18" s="394">
        <v>4.909</v>
      </c>
      <c r="K18" s="395">
        <v>90.647933038784</v>
      </c>
      <c r="L18" s="396">
        <v>88.810075275043</v>
      </c>
      <c r="M18" s="395">
        <v>34.058505453813</v>
      </c>
      <c r="N18" s="396">
        <v>38.332368268674</v>
      </c>
      <c r="O18" s="395">
        <v>56.589427584971</v>
      </c>
      <c r="P18" s="396">
        <v>50.477707006369</v>
      </c>
    </row>
    <row r="19" spans="2:16" ht="19.5" customHeight="1">
      <c r="B19" s="397" t="s">
        <v>154</v>
      </c>
      <c r="C19" s="398">
        <v>2820.3676299999997</v>
      </c>
      <c r="D19" s="399">
        <v>2593.69859</v>
      </c>
      <c r="E19" s="398">
        <v>2702.3995241722164</v>
      </c>
      <c r="F19" s="399">
        <v>2637.82583</v>
      </c>
      <c r="G19" s="398">
        <v>2538.4583199999997</v>
      </c>
      <c r="H19" s="399">
        <v>2490.45205</v>
      </c>
      <c r="I19" s="398">
        <v>308.34457000000003</v>
      </c>
      <c r="J19" s="399">
        <v>359.14402</v>
      </c>
      <c r="K19" s="400">
        <v>94.136846020777</v>
      </c>
      <c r="L19" s="401">
        <v>90.98883714705501</v>
      </c>
      <c r="M19" s="400">
        <v>64.363099331881</v>
      </c>
      <c r="N19" s="401">
        <v>62.443411026524</v>
      </c>
      <c r="O19" s="400">
        <v>29.773746688896</v>
      </c>
      <c r="P19" s="401">
        <v>28.545426120530998</v>
      </c>
    </row>
    <row r="20" spans="2:16" ht="3.75" customHeight="1">
      <c r="B20" s="402"/>
      <c r="C20" s="403"/>
      <c r="D20" s="404"/>
      <c r="E20" s="403"/>
      <c r="F20" s="404"/>
      <c r="G20" s="403"/>
      <c r="H20" s="404"/>
      <c r="I20" s="403"/>
      <c r="J20" s="404"/>
      <c r="K20" s="405"/>
      <c r="L20" s="406"/>
      <c r="M20" s="405"/>
      <c r="N20" s="406"/>
      <c r="O20" s="405"/>
      <c r="P20" s="406"/>
    </row>
    <row r="21" spans="2:16" ht="19.5" customHeight="1">
      <c r="B21" s="392" t="s">
        <v>155</v>
      </c>
      <c r="C21" s="393">
        <v>597.4871400000001</v>
      </c>
      <c r="D21" s="394">
        <v>610.4305400000001</v>
      </c>
      <c r="E21" s="393">
        <v>649.8721229653002</v>
      </c>
      <c r="F21" s="394">
        <v>610.4305399999998</v>
      </c>
      <c r="G21" s="393">
        <v>348.86988</v>
      </c>
      <c r="H21" s="394">
        <v>433.46072</v>
      </c>
      <c r="I21" s="393">
        <v>-154.77487</v>
      </c>
      <c r="J21" s="394">
        <v>30.69245</v>
      </c>
      <c r="K21" s="395">
        <v>151.666025166747</v>
      </c>
      <c r="L21" s="396">
        <v>98.872580657366</v>
      </c>
      <c r="M21" s="395">
        <v>97.51496747154</v>
      </c>
      <c r="N21" s="396">
        <v>68.092262200829</v>
      </c>
      <c r="O21" s="395">
        <v>54.15105769520701</v>
      </c>
      <c r="P21" s="396">
        <v>30.780318456537</v>
      </c>
    </row>
    <row r="22" spans="2:16" ht="19.5" customHeight="1">
      <c r="B22" s="407" t="s">
        <v>156</v>
      </c>
      <c r="C22" s="393">
        <v>463.02031</v>
      </c>
      <c r="D22" s="394">
        <v>442.4535</v>
      </c>
      <c r="E22" s="393">
        <v>463.02031000000005</v>
      </c>
      <c r="F22" s="394">
        <v>442.4535</v>
      </c>
      <c r="G22" s="393">
        <v>452.68656</v>
      </c>
      <c r="H22" s="394">
        <v>446.75041999999996</v>
      </c>
      <c r="I22" s="393">
        <v>55.26949</v>
      </c>
      <c r="J22" s="394">
        <v>65.36228</v>
      </c>
      <c r="K22" s="395">
        <v>91.585911010921</v>
      </c>
      <c r="L22" s="396">
        <v>89.386881829904</v>
      </c>
      <c r="M22" s="395">
        <v>69.549237335431</v>
      </c>
      <c r="N22" s="396">
        <v>68.447161168869</v>
      </c>
      <c r="O22" s="395">
        <v>22.03667367549</v>
      </c>
      <c r="P22" s="396">
        <v>20.939720661035</v>
      </c>
    </row>
    <row r="23" spans="2:16" ht="19.5" customHeight="1">
      <c r="B23" s="407" t="s">
        <v>157</v>
      </c>
      <c r="C23" s="393">
        <v>69.18761</v>
      </c>
      <c r="D23" s="394">
        <v>65.046</v>
      </c>
      <c r="E23" s="393">
        <v>69.18761000000002</v>
      </c>
      <c r="F23" s="394">
        <v>65.046</v>
      </c>
      <c r="G23" s="393">
        <v>66.69655</v>
      </c>
      <c r="H23" s="394">
        <v>69.27734</v>
      </c>
      <c r="I23" s="393">
        <v>-21.46608</v>
      </c>
      <c r="J23" s="394">
        <v>8.88806</v>
      </c>
      <c r="K23" s="395">
        <v>136.090817291149</v>
      </c>
      <c r="L23" s="396">
        <v>91.0283651191</v>
      </c>
      <c r="M23" s="395">
        <v>112.10257502074701</v>
      </c>
      <c r="N23" s="396">
        <v>72.009000345568</v>
      </c>
      <c r="O23" s="395">
        <v>23.988242270402</v>
      </c>
      <c r="P23" s="396">
        <v>19.019364773532</v>
      </c>
    </row>
    <row r="24" spans="2:16" ht="19.5" customHeight="1">
      <c r="B24" s="397" t="s">
        <v>158</v>
      </c>
      <c r="C24" s="398">
        <v>1129.69506</v>
      </c>
      <c r="D24" s="399">
        <v>1117.93004</v>
      </c>
      <c r="E24" s="398">
        <v>1182.0800429653002</v>
      </c>
      <c r="F24" s="399">
        <v>1117.93004</v>
      </c>
      <c r="G24" s="398">
        <v>868.25299</v>
      </c>
      <c r="H24" s="399">
        <v>949.48848</v>
      </c>
      <c r="I24" s="398">
        <v>-120.97146000000001</v>
      </c>
      <c r="J24" s="399">
        <v>104.94278999999999</v>
      </c>
      <c r="K24" s="400">
        <v>119.14523553785901</v>
      </c>
      <c r="L24" s="401">
        <v>93.83706266768</v>
      </c>
      <c r="M24" s="400">
        <v>84.054873223068</v>
      </c>
      <c r="N24" s="401">
        <v>68.545024369332</v>
      </c>
      <c r="O24" s="400">
        <v>35.09036231479</v>
      </c>
      <c r="P24" s="401">
        <v>25.292038298348</v>
      </c>
    </row>
    <row r="25" spans="2:16" ht="3.75" customHeight="1">
      <c r="B25" s="402"/>
      <c r="C25" s="403"/>
      <c r="D25" s="404"/>
      <c r="E25" s="403"/>
      <c r="F25" s="404"/>
      <c r="G25" s="403"/>
      <c r="H25" s="404"/>
      <c r="I25" s="403"/>
      <c r="J25" s="404"/>
      <c r="K25" s="405"/>
      <c r="L25" s="406"/>
      <c r="M25" s="405"/>
      <c r="N25" s="406"/>
      <c r="O25" s="405"/>
      <c r="P25" s="406"/>
    </row>
    <row r="26" spans="2:16" ht="19.5" customHeight="1">
      <c r="B26" s="392" t="s">
        <v>159</v>
      </c>
      <c r="C26" s="393">
        <v>433.67190999999997</v>
      </c>
      <c r="D26" s="394">
        <v>433.63279</v>
      </c>
      <c r="E26" s="393">
        <v>397.9953651059774</v>
      </c>
      <c r="F26" s="394">
        <v>433.63278999999983</v>
      </c>
      <c r="G26" s="393">
        <v>479.71636</v>
      </c>
      <c r="H26" s="394">
        <v>456.45374</v>
      </c>
      <c r="I26" s="393">
        <v>8.19291</v>
      </c>
      <c r="J26" s="394">
        <v>13.368780000000001</v>
      </c>
      <c r="K26" s="395">
        <v>110.051412463815</v>
      </c>
      <c r="L26" s="396">
        <v>108.931347566568</v>
      </c>
      <c r="M26" s="395">
        <v>75.30182210171</v>
      </c>
      <c r="N26" s="396">
        <v>71.619086744694</v>
      </c>
      <c r="O26" s="395">
        <v>34.749590362104996</v>
      </c>
      <c r="P26" s="396">
        <v>37.312260821874</v>
      </c>
    </row>
    <row r="27" spans="2:16" ht="19.5" customHeight="1">
      <c r="B27" s="397" t="s">
        <v>160</v>
      </c>
      <c r="C27" s="398">
        <v>433.67190999999997</v>
      </c>
      <c r="D27" s="399">
        <v>433.63279</v>
      </c>
      <c r="E27" s="398">
        <v>397.9953651059774</v>
      </c>
      <c r="F27" s="399">
        <v>433.63278999999983</v>
      </c>
      <c r="G27" s="398">
        <v>479.71636</v>
      </c>
      <c r="H27" s="399">
        <v>456.45374</v>
      </c>
      <c r="I27" s="398">
        <v>8.19291</v>
      </c>
      <c r="J27" s="399">
        <v>13.368780000000001</v>
      </c>
      <c r="K27" s="400">
        <v>110.051412463815</v>
      </c>
      <c r="L27" s="401">
        <v>108.931347566568</v>
      </c>
      <c r="M27" s="400">
        <v>75.30182210171</v>
      </c>
      <c r="N27" s="401">
        <v>71.619086744694</v>
      </c>
      <c r="O27" s="400">
        <v>34.749590362104996</v>
      </c>
      <c r="P27" s="401">
        <v>37.312260821874</v>
      </c>
    </row>
    <row r="28" spans="2:16" ht="3.75" customHeight="1">
      <c r="B28" s="402"/>
      <c r="C28" s="403"/>
      <c r="D28" s="404"/>
      <c r="E28" s="403"/>
      <c r="F28" s="404"/>
      <c r="G28" s="403"/>
      <c r="H28" s="404"/>
      <c r="I28" s="403"/>
      <c r="J28" s="404"/>
      <c r="K28" s="405"/>
      <c r="L28" s="406"/>
      <c r="M28" s="405"/>
      <c r="N28" s="406"/>
      <c r="O28" s="405"/>
      <c r="P28" s="406"/>
    </row>
    <row r="29" spans="2:16" ht="19.5" customHeight="1">
      <c r="B29" s="392" t="s">
        <v>161</v>
      </c>
      <c r="C29" s="393">
        <v>1172.0520800000002</v>
      </c>
      <c r="D29" s="394">
        <v>956.74328</v>
      </c>
      <c r="E29" s="393">
        <v>1145.9970598163932</v>
      </c>
      <c r="F29" s="394">
        <v>956.7432800000001</v>
      </c>
      <c r="G29" s="393">
        <v>879.20948</v>
      </c>
      <c r="H29" s="394">
        <v>722.53058</v>
      </c>
      <c r="I29" s="393">
        <v>142.73113</v>
      </c>
      <c r="J29" s="394">
        <v>86.0335</v>
      </c>
      <c r="K29" s="395">
        <v>93.56194384983199</v>
      </c>
      <c r="L29" s="396">
        <v>96.875628433609</v>
      </c>
      <c r="M29" s="395">
        <v>64.02474868674099</v>
      </c>
      <c r="N29" s="396">
        <v>68.041258544379</v>
      </c>
      <c r="O29" s="395">
        <v>29.537195163091003</v>
      </c>
      <c r="P29" s="396">
        <v>28.83436988923</v>
      </c>
    </row>
    <row r="30" spans="2:16" ht="19.5" customHeight="1">
      <c r="B30" s="392" t="s">
        <v>162</v>
      </c>
      <c r="C30" s="393">
        <v>652.99802</v>
      </c>
      <c r="D30" s="394">
        <v>527.0368100000001</v>
      </c>
      <c r="E30" s="393">
        <v>652.99802</v>
      </c>
      <c r="F30" s="394">
        <v>525.77781</v>
      </c>
      <c r="G30" s="393">
        <v>839.85272</v>
      </c>
      <c r="H30" s="394">
        <v>703.7866</v>
      </c>
      <c r="I30" s="393">
        <v>69.72533</v>
      </c>
      <c r="J30" s="394">
        <v>205.5418</v>
      </c>
      <c r="K30" s="395">
        <v>95.00613036057099</v>
      </c>
      <c r="L30" s="396">
        <v>75.20371658113399</v>
      </c>
      <c r="M30" s="395">
        <v>67.755519086727</v>
      </c>
      <c r="N30" s="396">
        <v>46.826305019163</v>
      </c>
      <c r="O30" s="395">
        <v>27.250611273843</v>
      </c>
      <c r="P30" s="396">
        <v>28.377411561971</v>
      </c>
    </row>
    <row r="31" spans="2:28" ht="19.5" customHeight="1">
      <c r="B31" s="392" t="s">
        <v>163</v>
      </c>
      <c r="C31" s="393">
        <v>685.91024</v>
      </c>
      <c r="D31" s="394">
        <v>645.0972399999999</v>
      </c>
      <c r="E31" s="393">
        <v>682.3371376899461</v>
      </c>
      <c r="F31" s="394">
        <v>645.0972400000002</v>
      </c>
      <c r="G31" s="393">
        <v>549.29267</v>
      </c>
      <c r="H31" s="394">
        <v>534.6547099999999</v>
      </c>
      <c r="I31" s="393">
        <v>112.89174</v>
      </c>
      <c r="J31" s="394">
        <v>76.67607000000001</v>
      </c>
      <c r="K31" s="395">
        <v>91.256901352789</v>
      </c>
      <c r="L31" s="396">
        <v>96.346720671366</v>
      </c>
      <c r="M31" s="395">
        <v>65.59184377974701</v>
      </c>
      <c r="N31" s="396">
        <v>71.144550470714</v>
      </c>
      <c r="O31" s="395">
        <v>25.665057573042</v>
      </c>
      <c r="P31" s="396">
        <v>25.202170200652002</v>
      </c>
      <c r="AB31" s="407"/>
    </row>
    <row r="32" spans="2:28" ht="19.5" customHeight="1">
      <c r="B32" s="392" t="s">
        <v>164</v>
      </c>
      <c r="C32" s="393">
        <v>662.2499300000001</v>
      </c>
      <c r="D32" s="394">
        <v>560.81713</v>
      </c>
      <c r="E32" s="393">
        <v>621.4101726968752</v>
      </c>
      <c r="F32" s="394">
        <v>560.8171300000001</v>
      </c>
      <c r="G32" s="393">
        <v>652.11069</v>
      </c>
      <c r="H32" s="394">
        <v>548.59131</v>
      </c>
      <c r="I32" s="393">
        <v>33.213440000000006</v>
      </c>
      <c r="J32" s="394">
        <v>49.52527</v>
      </c>
      <c r="K32" s="395">
        <v>99.580807362627</v>
      </c>
      <c r="L32" s="396">
        <v>96.782508275605</v>
      </c>
      <c r="M32" s="395">
        <v>67.867738834338</v>
      </c>
      <c r="N32" s="396">
        <v>64.223242982103</v>
      </c>
      <c r="O32" s="395">
        <v>31.713068528289</v>
      </c>
      <c r="P32" s="396">
        <v>32.559265293502</v>
      </c>
      <c r="AB32" s="392"/>
    </row>
    <row r="33" spans="2:16" ht="19.5" customHeight="1">
      <c r="B33" s="392" t="s">
        <v>165</v>
      </c>
      <c r="C33" s="393">
        <v>486.75234</v>
      </c>
      <c r="D33" s="394">
        <v>482.82027</v>
      </c>
      <c r="E33" s="393">
        <v>484.81519887644095</v>
      </c>
      <c r="F33" s="394">
        <v>480.60644000000013</v>
      </c>
      <c r="G33" s="393">
        <v>372.45182</v>
      </c>
      <c r="H33" s="394">
        <v>362.60598</v>
      </c>
      <c r="I33" s="393">
        <v>94.68378999999999</v>
      </c>
      <c r="J33" s="394">
        <v>121.90055000000001</v>
      </c>
      <c r="K33" s="395">
        <v>81.261933422691</v>
      </c>
      <c r="L33" s="396">
        <v>73.37876777432099</v>
      </c>
      <c r="M33" s="395">
        <v>50.68536381430499</v>
      </c>
      <c r="N33" s="396">
        <v>44.256848714961</v>
      </c>
      <c r="O33" s="395">
        <v>30.576569608386002</v>
      </c>
      <c r="P33" s="396">
        <v>29.121919059360003</v>
      </c>
    </row>
    <row r="34" spans="2:16" ht="19.5" customHeight="1">
      <c r="B34" s="392" t="s">
        <v>166</v>
      </c>
      <c r="C34" s="393">
        <v>98.11367999999999</v>
      </c>
      <c r="D34" s="394">
        <v>90.7224</v>
      </c>
      <c r="E34" s="393">
        <v>98.11368000000004</v>
      </c>
      <c r="F34" s="394">
        <v>90.72239999999996</v>
      </c>
      <c r="G34" s="393">
        <v>101.26539</v>
      </c>
      <c r="H34" s="394">
        <v>94.62963</v>
      </c>
      <c r="I34" s="393">
        <v>58.15916</v>
      </c>
      <c r="J34" s="394">
        <v>26.649849999999997</v>
      </c>
      <c r="K34" s="395">
        <v>47.900709215656</v>
      </c>
      <c r="L34" s="396">
        <v>77.826987170932</v>
      </c>
      <c r="M34" s="395">
        <v>22.541452711534</v>
      </c>
      <c r="N34" s="396">
        <v>48.952415855372</v>
      </c>
      <c r="O34" s="395">
        <v>25.359256504122</v>
      </c>
      <c r="P34" s="396">
        <v>28.874571315559</v>
      </c>
    </row>
    <row r="35" spans="2:16" ht="18.75">
      <c r="B35" s="408" t="s">
        <v>167</v>
      </c>
      <c r="C35" s="398">
        <v>3758.07629</v>
      </c>
      <c r="D35" s="399">
        <v>3263.23713</v>
      </c>
      <c r="E35" s="398">
        <v>3685.6712690796553</v>
      </c>
      <c r="F35" s="399">
        <v>3259.7643000000007</v>
      </c>
      <c r="G35" s="398">
        <v>3394.18277</v>
      </c>
      <c r="H35" s="399">
        <v>2966.7988100000002</v>
      </c>
      <c r="I35" s="398">
        <v>510.74249</v>
      </c>
      <c r="J35" s="399">
        <v>566.07149</v>
      </c>
      <c r="K35" s="400">
        <v>92.062510234238</v>
      </c>
      <c r="L35" s="401">
        <v>88.214506867758</v>
      </c>
      <c r="M35" s="400">
        <v>63.257759392845</v>
      </c>
      <c r="N35" s="401">
        <v>59.34606870089701</v>
      </c>
      <c r="O35" s="400">
        <v>28.804750841393002</v>
      </c>
      <c r="P35" s="401">
        <v>28.86843816686</v>
      </c>
    </row>
    <row r="36" spans="2:16" ht="3.75" customHeight="1">
      <c r="B36" s="402"/>
      <c r="C36" s="403"/>
      <c r="D36" s="404"/>
      <c r="E36" s="403"/>
      <c r="F36" s="404"/>
      <c r="G36" s="403"/>
      <c r="H36" s="404"/>
      <c r="I36" s="403"/>
      <c r="J36" s="404"/>
      <c r="K36" s="405"/>
      <c r="L36" s="406"/>
      <c r="M36" s="405"/>
      <c r="N36" s="406"/>
      <c r="O36" s="405"/>
      <c r="P36" s="406"/>
    </row>
    <row r="37" spans="2:16" ht="19.5" customHeight="1">
      <c r="B37" s="392" t="s">
        <v>168</v>
      </c>
      <c r="C37" s="393">
        <v>42.7473</v>
      </c>
      <c r="D37" s="394">
        <v>187.36409</v>
      </c>
      <c r="E37" s="393">
        <v>57.7654936992965</v>
      </c>
      <c r="F37" s="394">
        <v>187.36408999999998</v>
      </c>
      <c r="G37" s="393">
        <v>95.62067</v>
      </c>
      <c r="H37" s="394">
        <v>155.68347</v>
      </c>
      <c r="I37" s="393">
        <v>-38.96229</v>
      </c>
      <c r="J37" s="394">
        <v>-30.716099999999997</v>
      </c>
      <c r="K37" s="395">
        <v>140.64154748131298</v>
      </c>
      <c r="L37" s="396">
        <v>124.45322550942599</v>
      </c>
      <c r="M37" s="395">
        <v>108.811578082438</v>
      </c>
      <c r="N37" s="396">
        <v>77.387008395946</v>
      </c>
      <c r="O37" s="395">
        <v>31.829969398876003</v>
      </c>
      <c r="P37" s="396">
        <v>47.06621711348</v>
      </c>
    </row>
    <row r="38" spans="2:16" ht="19.5" customHeight="1">
      <c r="B38" s="392" t="s">
        <v>169</v>
      </c>
      <c r="C38" s="393">
        <v>102.3034</v>
      </c>
      <c r="D38" s="394">
        <v>104.99028999999999</v>
      </c>
      <c r="E38" s="393">
        <v>103.04900479697726</v>
      </c>
      <c r="F38" s="394">
        <v>104.99029000000004</v>
      </c>
      <c r="G38" s="393">
        <v>85.64473</v>
      </c>
      <c r="H38" s="394">
        <v>88.00703999999999</v>
      </c>
      <c r="I38" s="393">
        <v>3.69002</v>
      </c>
      <c r="J38" s="394">
        <v>3.67222</v>
      </c>
      <c r="K38" s="395">
        <v>99.704348417001</v>
      </c>
      <c r="L38" s="396">
        <v>99.881963988335</v>
      </c>
      <c r="M38" s="395">
        <v>61.014740778563</v>
      </c>
      <c r="N38" s="396">
        <v>63.141437321378</v>
      </c>
      <c r="O38" s="395">
        <v>38.689607638438</v>
      </c>
      <c r="P38" s="396">
        <v>36.740526666958004</v>
      </c>
    </row>
    <row r="39" spans="2:16" ht="19.5" customHeight="1">
      <c r="B39" s="392" t="s">
        <v>170</v>
      </c>
      <c r="C39" s="393">
        <v>52.91681</v>
      </c>
      <c r="D39" s="394">
        <v>58.09597</v>
      </c>
      <c r="E39" s="393">
        <v>54.92285089199665</v>
      </c>
      <c r="F39" s="394">
        <v>58.09597</v>
      </c>
      <c r="G39" s="393">
        <v>56.012480000000004</v>
      </c>
      <c r="H39" s="394">
        <v>59.019980000000004</v>
      </c>
      <c r="I39" s="393">
        <v>5.46241</v>
      </c>
      <c r="J39" s="394">
        <v>8.51816</v>
      </c>
      <c r="K39" s="395">
        <v>102.349208604939</v>
      </c>
      <c r="L39" s="396">
        <v>96.75887724801</v>
      </c>
      <c r="M39" s="395">
        <v>60.35196084872499</v>
      </c>
      <c r="N39" s="396">
        <v>51.301508404441996</v>
      </c>
      <c r="O39" s="395">
        <v>41.997247756214</v>
      </c>
      <c r="P39" s="396">
        <v>45.457368843568005</v>
      </c>
    </row>
    <row r="40" spans="2:16" ht="19.5" customHeight="1">
      <c r="B40" s="392" t="s">
        <v>171</v>
      </c>
      <c r="C40" s="393">
        <v>69.44184</v>
      </c>
      <c r="D40" s="394">
        <v>68.21986</v>
      </c>
      <c r="E40" s="393">
        <v>69.44184</v>
      </c>
      <c r="F40" s="394">
        <v>68.21985999999998</v>
      </c>
      <c r="G40" s="393">
        <v>67.57857000000001</v>
      </c>
      <c r="H40" s="394">
        <v>67.15371</v>
      </c>
      <c r="I40" s="393">
        <v>25.86184</v>
      </c>
      <c r="J40" s="394">
        <v>11.56199</v>
      </c>
      <c r="K40" s="395">
        <v>66.082221035455</v>
      </c>
      <c r="L40" s="396">
        <v>88.495765907796</v>
      </c>
      <c r="M40" s="395">
        <v>56.276242601759996</v>
      </c>
      <c r="N40" s="396">
        <v>55.109807038211</v>
      </c>
      <c r="O40" s="395">
        <v>9.805978433696</v>
      </c>
      <c r="P40" s="396">
        <v>33.385958869584</v>
      </c>
    </row>
    <row r="41" spans="2:16" ht="19.5" customHeight="1">
      <c r="B41" s="392" t="s">
        <v>172</v>
      </c>
      <c r="C41" s="393">
        <v>67.36471</v>
      </c>
      <c r="D41" s="394">
        <v>65.97588</v>
      </c>
      <c r="E41" s="393">
        <v>69.79835240245912</v>
      </c>
      <c r="F41" s="394">
        <v>65.97588</v>
      </c>
      <c r="G41" s="393">
        <v>57.16104</v>
      </c>
      <c r="H41" s="394">
        <v>57.51021</v>
      </c>
      <c r="I41" s="393">
        <v>12.41442</v>
      </c>
      <c r="J41" s="394">
        <v>7.535189999999999</v>
      </c>
      <c r="K41" s="395">
        <v>83.804283476998</v>
      </c>
      <c r="L41" s="396">
        <v>94.346030035362</v>
      </c>
      <c r="M41" s="395">
        <v>52.645070838459</v>
      </c>
      <c r="N41" s="396">
        <v>64.47818569954799</v>
      </c>
      <c r="O41" s="395">
        <v>31.159212638537998</v>
      </c>
      <c r="P41" s="396">
        <v>29.867844335814</v>
      </c>
    </row>
    <row r="42" spans="2:16" ht="19.5" customHeight="1">
      <c r="B42" s="392" t="s">
        <v>173</v>
      </c>
      <c r="C42" s="393">
        <v>52.78316</v>
      </c>
      <c r="D42" s="394">
        <v>50.17026</v>
      </c>
      <c r="E42" s="393">
        <v>52.6042988652176</v>
      </c>
      <c r="F42" s="394">
        <v>50.17025999999998</v>
      </c>
      <c r="G42" s="393">
        <v>40.37337</v>
      </c>
      <c r="H42" s="394">
        <v>37.80799</v>
      </c>
      <c r="I42" s="393">
        <v>3.03453</v>
      </c>
      <c r="J42" s="394">
        <v>1.14107</v>
      </c>
      <c r="K42" s="395">
        <v>98.858653612517</v>
      </c>
      <c r="L42" s="396">
        <v>102.61664267262</v>
      </c>
      <c r="M42" s="395">
        <v>68.026721574147</v>
      </c>
      <c r="N42" s="396">
        <v>70.697199189907</v>
      </c>
      <c r="O42" s="395">
        <v>30.831932038371</v>
      </c>
      <c r="P42" s="396">
        <v>31.919443482713998</v>
      </c>
    </row>
    <row r="43" spans="2:16" ht="19.5" customHeight="1">
      <c r="B43" s="392" t="s">
        <v>174</v>
      </c>
      <c r="C43" s="393">
        <v>31.01377</v>
      </c>
      <c r="D43" s="394">
        <v>28.675459999999998</v>
      </c>
      <c r="E43" s="393">
        <v>31.012867381689205</v>
      </c>
      <c r="F43" s="394">
        <v>28.675460000000008</v>
      </c>
      <c r="G43" s="393">
        <v>20.24597</v>
      </c>
      <c r="H43" s="394">
        <v>17.81364</v>
      </c>
      <c r="I43" s="393">
        <v>7.959479999999999</v>
      </c>
      <c r="J43" s="394">
        <v>6.13329</v>
      </c>
      <c r="K43" s="395">
        <v>64.726115864046</v>
      </c>
      <c r="L43" s="396">
        <v>64.597353488675</v>
      </c>
      <c r="M43" s="395">
        <v>36.943747323541</v>
      </c>
      <c r="N43" s="396">
        <v>40.39196929993</v>
      </c>
      <c r="O43" s="395">
        <v>27.782368540504997</v>
      </c>
      <c r="P43" s="396">
        <v>24.205384188745</v>
      </c>
    </row>
    <row r="44" spans="2:16" ht="19.5" customHeight="1">
      <c r="B44" s="392" t="s">
        <v>175</v>
      </c>
      <c r="C44" s="393">
        <v>17.15457</v>
      </c>
      <c r="D44" s="394">
        <v>17.880580000000002</v>
      </c>
      <c r="E44" s="393">
        <v>17.234790381910123</v>
      </c>
      <c r="F44" s="394">
        <v>17.880580000000002</v>
      </c>
      <c r="G44" s="393">
        <v>18.11873</v>
      </c>
      <c r="H44" s="394">
        <v>19.21701</v>
      </c>
      <c r="I44" s="393">
        <v>3.97115</v>
      </c>
      <c r="J44" s="394">
        <v>3.75737</v>
      </c>
      <c r="K44" s="395">
        <v>84.165170516918</v>
      </c>
      <c r="L44" s="396">
        <v>85.00854191156701</v>
      </c>
      <c r="M44" s="395">
        <v>40.787847713388</v>
      </c>
      <c r="N44" s="396">
        <v>41.120757079275</v>
      </c>
      <c r="O44" s="395">
        <v>43.37732280353</v>
      </c>
      <c r="P44" s="396">
        <v>43.887784832292</v>
      </c>
    </row>
    <row r="45" spans="2:16" ht="19.5" customHeight="1">
      <c r="B45" s="392" t="s">
        <v>176</v>
      </c>
      <c r="C45" s="393">
        <v>1.47677</v>
      </c>
      <c r="D45" s="394">
        <v>3.7628000000000004</v>
      </c>
      <c r="E45" s="393">
        <v>2.385424885873948</v>
      </c>
      <c r="F45" s="394">
        <v>3.7627999999999995</v>
      </c>
      <c r="G45" s="393">
        <v>2.1309699999999996</v>
      </c>
      <c r="H45" s="394">
        <v>1.8037999999999998</v>
      </c>
      <c r="I45" s="393">
        <v>-0.49736</v>
      </c>
      <c r="J45" s="409">
        <v>-0.4253</v>
      </c>
      <c r="K45" s="395">
        <v>130.271660323702</v>
      </c>
      <c r="L45" s="396">
        <v>163.91340503381699</v>
      </c>
      <c r="M45" s="395">
        <v>71.741976658517</v>
      </c>
      <c r="N45" s="396">
        <v>73.07406586096</v>
      </c>
      <c r="O45" s="395">
        <v>58.529683665185</v>
      </c>
      <c r="P45" s="396">
        <v>90.83933917285701</v>
      </c>
    </row>
    <row r="46" spans="2:16" ht="19.5" customHeight="1">
      <c r="B46" s="392" t="s">
        <v>177</v>
      </c>
      <c r="C46" s="393">
        <v>436.97171000000003</v>
      </c>
      <c r="D46" s="394">
        <v>584.37158</v>
      </c>
      <c r="E46" s="393">
        <v>458.2149233054204</v>
      </c>
      <c r="F46" s="394">
        <v>584.3715800000001</v>
      </c>
      <c r="G46" s="393">
        <v>442.88653000000005</v>
      </c>
      <c r="H46" s="394">
        <v>504.01685</v>
      </c>
      <c r="I46" s="393">
        <v>19.59555</v>
      </c>
      <c r="J46" s="394">
        <v>6.475899999999999</v>
      </c>
      <c r="K46" s="395">
        <v>99.825327719947</v>
      </c>
      <c r="L46" s="396">
        <v>104.005530767473</v>
      </c>
      <c r="M46" s="395">
        <v>68.21011016072201</v>
      </c>
      <c r="N46" s="396">
        <v>64.196347800674</v>
      </c>
      <c r="O46" s="395">
        <v>31.615217559224</v>
      </c>
      <c r="P46" s="396">
        <v>39.8091829668</v>
      </c>
    </row>
    <row r="47" spans="2:16" ht="19.5" customHeight="1">
      <c r="B47" s="392" t="s">
        <v>178</v>
      </c>
      <c r="C47" s="393">
        <v>172.48717000000002</v>
      </c>
      <c r="D47" s="394">
        <v>151.88373</v>
      </c>
      <c r="E47" s="393">
        <v>165.40517629001056</v>
      </c>
      <c r="F47" s="394">
        <v>151.88372999999999</v>
      </c>
      <c r="G47" s="393">
        <v>119.75815</v>
      </c>
      <c r="H47" s="394">
        <v>97.97558000000001</v>
      </c>
      <c r="I47" s="393">
        <v>1.42529</v>
      </c>
      <c r="J47" s="394">
        <v>12.70042</v>
      </c>
      <c r="K47" s="395">
        <v>107.38479176573802</v>
      </c>
      <c r="L47" s="396">
        <v>96.086769784879</v>
      </c>
      <c r="M47" s="395">
        <v>74.335650642566</v>
      </c>
      <c r="N47" s="396">
        <v>63.916069698183996</v>
      </c>
      <c r="O47" s="395">
        <v>33.049141123172</v>
      </c>
      <c r="P47" s="396">
        <v>32.170700086695</v>
      </c>
    </row>
    <row r="48" spans="2:16" ht="19.5" customHeight="1">
      <c r="B48" s="392" t="s">
        <v>179</v>
      </c>
      <c r="C48" s="393">
        <v>18.60384</v>
      </c>
      <c r="D48" s="394">
        <v>14.15891</v>
      </c>
      <c r="E48" s="393">
        <v>17.36570778580253</v>
      </c>
      <c r="F48" s="394">
        <v>14.158910000000004</v>
      </c>
      <c r="G48" s="393">
        <v>12.78137</v>
      </c>
      <c r="H48" s="394">
        <v>11.227979999999999</v>
      </c>
      <c r="I48" s="393">
        <v>2.3482800000000004</v>
      </c>
      <c r="J48" s="394">
        <v>2.18071</v>
      </c>
      <c r="K48" s="395">
        <v>97.389794677722</v>
      </c>
      <c r="L48" s="396">
        <v>95.556101809943</v>
      </c>
      <c r="M48" s="395">
        <v>61.950948920186</v>
      </c>
      <c r="N48" s="396">
        <v>61.472678077446</v>
      </c>
      <c r="O48" s="395">
        <v>35.438845757536</v>
      </c>
      <c r="P48" s="396">
        <v>34.083423732496996</v>
      </c>
    </row>
    <row r="49" spans="2:16" ht="18" customHeight="1">
      <c r="B49" s="408" t="s">
        <v>180</v>
      </c>
      <c r="C49" s="398">
        <v>628.06272</v>
      </c>
      <c r="D49" s="399">
        <v>750.41422</v>
      </c>
      <c r="E49" s="398">
        <v>640.9858073812335</v>
      </c>
      <c r="F49" s="399">
        <v>750.4142200000001</v>
      </c>
      <c r="G49" s="398">
        <v>575.42605</v>
      </c>
      <c r="H49" s="399">
        <v>613.22041</v>
      </c>
      <c r="I49" s="398">
        <v>23.36912</v>
      </c>
      <c r="J49" s="399">
        <v>21.357029999999998</v>
      </c>
      <c r="K49" s="400">
        <v>101.344511601447</v>
      </c>
      <c r="L49" s="401">
        <v>102.58562496313499</v>
      </c>
      <c r="M49" s="400">
        <v>69.345934199538</v>
      </c>
      <c r="N49" s="401">
        <v>64.101697136923</v>
      </c>
      <c r="O49" s="400">
        <v>31.998577401909</v>
      </c>
      <c r="P49" s="401">
        <v>38.483927826212</v>
      </c>
    </row>
    <row r="50" spans="2:16" ht="3.75" customHeight="1">
      <c r="B50" s="402"/>
      <c r="C50" s="403"/>
      <c r="D50" s="404"/>
      <c r="E50" s="403"/>
      <c r="F50" s="404"/>
      <c r="G50" s="403"/>
      <c r="H50" s="404"/>
      <c r="I50" s="403"/>
      <c r="J50" s="404"/>
      <c r="K50" s="405"/>
      <c r="L50" s="406"/>
      <c r="M50" s="405"/>
      <c r="N50" s="406"/>
      <c r="O50" s="405"/>
      <c r="P50" s="406"/>
    </row>
    <row r="51" spans="2:16" ht="18" customHeight="1">
      <c r="B51" s="407" t="s">
        <v>181</v>
      </c>
      <c r="C51" s="393">
        <v>512.42508</v>
      </c>
      <c r="D51" s="394">
        <v>465.64435</v>
      </c>
      <c r="E51" s="393">
        <v>505.8959953479482</v>
      </c>
      <c r="F51" s="394">
        <v>465.64435000000003</v>
      </c>
      <c r="G51" s="393">
        <v>495.15528</v>
      </c>
      <c r="H51" s="394">
        <v>444.12097</v>
      </c>
      <c r="I51" s="393">
        <v>24.27813</v>
      </c>
      <c r="J51" s="394">
        <v>28.57541</v>
      </c>
      <c r="K51" s="395">
        <v>96.15238274345</v>
      </c>
      <c r="L51" s="396">
        <v>93.50103193731199</v>
      </c>
      <c r="M51" s="395">
        <v>60.472831876093004</v>
      </c>
      <c r="N51" s="396">
        <v>58.631136016838006</v>
      </c>
      <c r="O51" s="395">
        <v>35.679550867356</v>
      </c>
      <c r="P51" s="396">
        <v>34.869895920474</v>
      </c>
    </row>
    <row r="52" spans="2:16" ht="18" customHeight="1">
      <c r="B52" s="410" t="s">
        <v>182</v>
      </c>
      <c r="C52" s="411">
        <v>660.4614499999999</v>
      </c>
      <c r="D52" s="412">
        <v>68.306</v>
      </c>
      <c r="E52" s="411">
        <v>660.4614499999999</v>
      </c>
      <c r="F52" s="412">
        <v>591.398</v>
      </c>
      <c r="G52" s="411">
        <v>564.9971999999999</v>
      </c>
      <c r="H52" s="412">
        <v>110.458</v>
      </c>
      <c r="I52" s="411">
        <v>21.03416</v>
      </c>
      <c r="J52" s="412">
        <v>5.078</v>
      </c>
      <c r="K52" s="413">
        <v>94.169114466408</v>
      </c>
      <c r="L52" s="414">
        <v>95.906136268989</v>
      </c>
      <c r="M52" s="413">
        <v>72.746004758962</v>
      </c>
      <c r="N52" s="414">
        <v>72.456499302902</v>
      </c>
      <c r="O52" s="413">
        <v>21.423109707446</v>
      </c>
      <c r="P52" s="414">
        <v>23.449636966087002</v>
      </c>
    </row>
    <row r="53" spans="2:16" ht="18" customHeight="1">
      <c r="B53" s="408" t="s">
        <v>183</v>
      </c>
      <c r="C53" s="398">
        <v>1211.2869699999999</v>
      </c>
      <c r="D53" s="399">
        <v>546.70972</v>
      </c>
      <c r="E53" s="398">
        <v>1204.757885347948</v>
      </c>
      <c r="F53" s="399">
        <v>1069.8017200000002</v>
      </c>
      <c r="G53" s="398">
        <v>1085.69573</v>
      </c>
      <c r="H53" s="399">
        <v>569.90241</v>
      </c>
      <c r="I53" s="398">
        <v>28.23444</v>
      </c>
      <c r="J53" s="399">
        <v>31.02963</v>
      </c>
      <c r="K53" s="400">
        <v>95.747523111286</v>
      </c>
      <c r="L53" s="401">
        <v>94.618127689616</v>
      </c>
      <c r="M53" s="400">
        <v>67.15051370792399</v>
      </c>
      <c r="N53" s="401">
        <v>61.02094742852599</v>
      </c>
      <c r="O53" s="413">
        <v>29.156742653856</v>
      </c>
      <c r="P53" s="401">
        <v>33.597180261091</v>
      </c>
    </row>
    <row r="54" spans="2:16" ht="4.5" customHeight="1">
      <c r="B54" s="415"/>
      <c r="C54" s="416"/>
      <c r="D54" s="409"/>
      <c r="E54" s="416"/>
      <c r="F54" s="409"/>
      <c r="G54" s="416"/>
      <c r="H54" s="409"/>
      <c r="I54" s="416"/>
      <c r="J54" s="409"/>
      <c r="K54" s="417"/>
      <c r="L54" s="418"/>
      <c r="M54" s="417"/>
      <c r="N54" s="418"/>
      <c r="O54" s="417"/>
      <c r="P54" s="418"/>
    </row>
    <row r="55" spans="2:16" ht="18" customHeight="1" thickBot="1">
      <c r="B55" s="415" t="s">
        <v>184</v>
      </c>
      <c r="C55" s="416">
        <v>-982.2686199999999</v>
      </c>
      <c r="D55" s="409">
        <v>-750.67562</v>
      </c>
      <c r="E55" s="416">
        <v>-983.0739284055617</v>
      </c>
      <c r="F55" s="409">
        <v>-787.633679999999</v>
      </c>
      <c r="G55" s="416">
        <v>0</v>
      </c>
      <c r="H55" s="409">
        <v>0</v>
      </c>
      <c r="I55" s="416">
        <v>0</v>
      </c>
      <c r="J55" s="409">
        <v>0</v>
      </c>
      <c r="K55" s="416">
        <v>0</v>
      </c>
      <c r="L55" s="409">
        <v>0</v>
      </c>
      <c r="M55" s="416">
        <v>0</v>
      </c>
      <c r="N55" s="409">
        <v>0</v>
      </c>
      <c r="O55" s="416">
        <v>0</v>
      </c>
      <c r="P55" s="409">
        <v>0</v>
      </c>
    </row>
    <row r="56" spans="2:16" ht="18" customHeight="1" thickBot="1">
      <c r="B56" s="419" t="s">
        <v>185</v>
      </c>
      <c r="C56" s="420">
        <v>11005.330689999999</v>
      </c>
      <c r="D56" s="421">
        <v>9977.04614</v>
      </c>
      <c r="E56" s="420">
        <v>10835.668842845607</v>
      </c>
      <c r="F56" s="421">
        <v>10467.882110000002</v>
      </c>
      <c r="G56" s="420">
        <v>11468.703109999999</v>
      </c>
      <c r="H56" s="421">
        <v>10588.55138</v>
      </c>
      <c r="I56" s="420">
        <v>1124.97571</v>
      </c>
      <c r="J56" s="421">
        <v>1533.92193</v>
      </c>
      <c r="K56" s="487">
        <v>96.450504942925</v>
      </c>
      <c r="L56" s="422">
        <v>92.209337421187</v>
      </c>
      <c r="M56" s="423">
        <v>67.125374213301</v>
      </c>
      <c r="N56" s="422">
        <v>63.112479131209994</v>
      </c>
      <c r="O56" s="423">
        <v>29.272143047044004</v>
      </c>
      <c r="P56" s="422">
        <v>29.096858289977</v>
      </c>
    </row>
    <row r="57" ht="1.5" customHeight="1">
      <c r="B57" s="415"/>
    </row>
    <row r="58" ht="18" customHeight="1">
      <c r="B58" s="424" t="s">
        <v>186</v>
      </c>
    </row>
    <row r="59" ht="18" customHeight="1">
      <c r="B59" s="424" t="s">
        <v>187</v>
      </c>
    </row>
    <row r="60" ht="18" customHeight="1">
      <c r="B60" s="424" t="s">
        <v>278</v>
      </c>
    </row>
    <row r="61" spans="2:12" ht="18" customHeight="1">
      <c r="B61" s="424" t="s">
        <v>259</v>
      </c>
      <c r="C61" s="424"/>
      <c r="D61" s="424"/>
      <c r="E61" s="424"/>
      <c r="F61" s="424"/>
      <c r="G61" s="424"/>
      <c r="H61" s="424"/>
      <c r="I61" s="424"/>
      <c r="J61" s="424"/>
      <c r="K61" s="424"/>
      <c r="L61" s="424"/>
    </row>
    <row r="62" s="425" customFormat="1" ht="18" customHeight="1">
      <c r="B62" s="424" t="s">
        <v>188</v>
      </c>
    </row>
    <row r="63" ht="18" customHeight="1">
      <c r="B63" s="424" t="s">
        <v>189</v>
      </c>
    </row>
    <row r="64" ht="18" customHeight="1">
      <c r="B64" s="424" t="s">
        <v>190</v>
      </c>
    </row>
    <row r="65" ht="18" customHeight="1">
      <c r="B65" s="424" t="s">
        <v>191</v>
      </c>
    </row>
    <row r="66" s="425" customFormat="1" ht="18" customHeight="1">
      <c r="B66" s="424" t="s">
        <v>192</v>
      </c>
    </row>
    <row r="67" s="384" customFormat="1" ht="18" customHeight="1">
      <c r="B67" s="424" t="s">
        <v>293</v>
      </c>
    </row>
    <row r="68" s="425" customFormat="1" ht="18" customHeight="1">
      <c r="B68" s="424" t="s">
        <v>292</v>
      </c>
    </row>
    <row r="69" s="384" customFormat="1" ht="18" customHeight="1">
      <c r="B69" s="426" t="s">
        <v>265</v>
      </c>
    </row>
    <row r="70" ht="5.25" customHeight="1">
      <c r="B70" s="426"/>
    </row>
    <row r="73" ht="12.75">
      <c r="B73" s="427"/>
    </row>
    <row r="74" ht="12.75">
      <c r="B74" s="428"/>
    </row>
    <row r="76" ht="12.75">
      <c r="B76" s="428"/>
    </row>
  </sheetData>
  <sheetProtection/>
  <mergeCells count="16">
    <mergeCell ref="C4:D4"/>
    <mergeCell ref="E4:F4"/>
    <mergeCell ref="G4:H4"/>
    <mergeCell ref="I4:J4"/>
    <mergeCell ref="K4:L4"/>
    <mergeCell ref="M4:N4"/>
    <mergeCell ref="O4:P4"/>
    <mergeCell ref="C5:D5"/>
    <mergeCell ref="E5:F5"/>
    <mergeCell ref="C6:D6"/>
    <mergeCell ref="E6:F6"/>
    <mergeCell ref="G6:H6"/>
    <mergeCell ref="I6:J6"/>
    <mergeCell ref="K6:L6"/>
    <mergeCell ref="M6:N6"/>
    <mergeCell ref="O6:P6"/>
  </mergeCells>
  <printOptions/>
  <pageMargins left="0.7874015748031497" right="0.3937007874015748" top="0.2362204724409449" bottom="0.07874015748031496" header="0" footer="0.31496062992125984"/>
  <pageSetup horizontalDpi="600" verticalDpi="600" orientation="landscape" scale="50"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AB85"/>
  <sheetViews>
    <sheetView showGridLines="0" zoomScale="90" zoomScaleNormal="90" zoomScaleSheetLayoutView="80" zoomScalePageLayoutView="0" workbookViewId="0" topLeftCell="A1">
      <selection activeCell="A69" sqref="A69:IV69"/>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384" customFormat="1" ht="17.25" customHeight="1">
      <c r="B2" s="160" t="s">
        <v>139</v>
      </c>
    </row>
    <row r="3" ht="15.75" customHeight="1" thickBot="1">
      <c r="B3" s="429" t="s">
        <v>256</v>
      </c>
    </row>
    <row r="4" spans="2:16" ht="24.75" customHeight="1" thickBot="1">
      <c r="B4" s="385"/>
      <c r="C4" s="494" t="s">
        <v>75</v>
      </c>
      <c r="D4" s="494"/>
      <c r="E4" s="499" t="s">
        <v>75</v>
      </c>
      <c r="F4" s="499"/>
      <c r="G4" s="494" t="s">
        <v>3</v>
      </c>
      <c r="H4" s="494"/>
      <c r="I4" s="494" t="s">
        <v>61</v>
      </c>
      <c r="J4" s="494"/>
      <c r="K4" s="494" t="s">
        <v>112</v>
      </c>
      <c r="L4" s="494"/>
      <c r="M4" s="494" t="s">
        <v>113</v>
      </c>
      <c r="N4" s="494"/>
      <c r="O4" s="494" t="s">
        <v>114</v>
      </c>
      <c r="P4" s="494"/>
    </row>
    <row r="5" spans="2:16" ht="20.25" customHeight="1" thickBot="1">
      <c r="B5" s="386"/>
      <c r="C5" s="495" t="s">
        <v>140</v>
      </c>
      <c r="D5" s="495"/>
      <c r="E5" s="496" t="s">
        <v>141</v>
      </c>
      <c r="F5" s="496"/>
      <c r="G5" s="387"/>
      <c r="H5" s="387"/>
      <c r="I5" s="387"/>
      <c r="J5" s="388"/>
      <c r="K5" s="387"/>
      <c r="L5" s="387"/>
      <c r="M5" s="387"/>
      <c r="N5" s="388"/>
      <c r="O5" s="387"/>
      <c r="P5" s="388"/>
    </row>
    <row r="6" spans="2:16" ht="21" customHeight="1" thickBot="1">
      <c r="B6" s="386"/>
      <c r="C6" s="497" t="s">
        <v>142</v>
      </c>
      <c r="D6" s="497"/>
      <c r="E6" s="497" t="s">
        <v>142</v>
      </c>
      <c r="F6" s="497"/>
      <c r="G6" s="498" t="s">
        <v>142</v>
      </c>
      <c r="H6" s="498"/>
      <c r="I6" s="498" t="s">
        <v>142</v>
      </c>
      <c r="J6" s="498"/>
      <c r="K6" s="498" t="s">
        <v>143</v>
      </c>
      <c r="L6" s="498"/>
      <c r="M6" s="498" t="s">
        <v>143</v>
      </c>
      <c r="N6" s="498"/>
      <c r="O6" s="498" t="s">
        <v>143</v>
      </c>
      <c r="P6" s="498"/>
    </row>
    <row r="7" spans="2:16" ht="16.5" thickBot="1">
      <c r="B7" s="389"/>
      <c r="C7" s="390">
        <v>2014</v>
      </c>
      <c r="D7" s="391">
        <v>2013</v>
      </c>
      <c r="E7" s="390">
        <v>2014</v>
      </c>
      <c r="F7" s="391">
        <v>2013</v>
      </c>
      <c r="G7" s="390">
        <v>2014</v>
      </c>
      <c r="H7" s="391">
        <v>2013</v>
      </c>
      <c r="I7" s="390">
        <v>2014</v>
      </c>
      <c r="J7" s="391">
        <v>2013</v>
      </c>
      <c r="K7" s="390">
        <v>2014</v>
      </c>
      <c r="L7" s="391">
        <v>2013</v>
      </c>
      <c r="M7" s="390">
        <v>2014</v>
      </c>
      <c r="N7" s="391">
        <v>2013</v>
      </c>
      <c r="O7" s="390">
        <v>2014</v>
      </c>
      <c r="P7" s="391">
        <v>2013</v>
      </c>
    </row>
    <row r="8" spans="2:16" ht="19.5" customHeight="1">
      <c r="B8" s="392" t="s">
        <v>194</v>
      </c>
      <c r="C8" s="393">
        <v>9531.63884</v>
      </c>
      <c r="D8" s="394">
        <v>9260.994490000001</v>
      </c>
      <c r="E8" s="393">
        <v>9486.93884</v>
      </c>
      <c r="F8" s="394">
        <v>9247.025669999999</v>
      </c>
      <c r="G8" s="393">
        <v>7823.53679</v>
      </c>
      <c r="H8" s="394">
        <v>7610.94395</v>
      </c>
      <c r="I8" s="393">
        <v>1303.16082</v>
      </c>
      <c r="J8" s="394">
        <v>660.71007</v>
      </c>
      <c r="K8" s="395">
        <v>91.525000549016</v>
      </c>
      <c r="L8" s="396">
        <v>99.49909472135799</v>
      </c>
      <c r="M8" s="395">
        <v>65.673337748821</v>
      </c>
      <c r="N8" s="396">
        <v>73.358891967665</v>
      </c>
      <c r="O8" s="395">
        <v>25.851662800195</v>
      </c>
      <c r="P8" s="396">
        <v>26.140202753694</v>
      </c>
    </row>
    <row r="9" spans="2:16" ht="19.5" customHeight="1">
      <c r="B9" s="392" t="s">
        <v>145</v>
      </c>
      <c r="C9" s="393">
        <v>1488.58396</v>
      </c>
      <c r="D9" s="394">
        <v>1489.04283</v>
      </c>
      <c r="E9" s="393">
        <v>1475.8885441435204</v>
      </c>
      <c r="F9" s="394">
        <v>1489.04283</v>
      </c>
      <c r="G9" s="393">
        <v>1428.0249099999999</v>
      </c>
      <c r="H9" s="394">
        <v>1422.42875</v>
      </c>
      <c r="I9" s="393">
        <v>197.58201</v>
      </c>
      <c r="J9" s="394">
        <v>194.36059</v>
      </c>
      <c r="K9" s="395">
        <v>90.961859341795</v>
      </c>
      <c r="L9" s="396">
        <v>91.052622495151</v>
      </c>
      <c r="M9" s="395">
        <v>67.78827058415901</v>
      </c>
      <c r="N9" s="396">
        <v>67.874103360186</v>
      </c>
      <c r="O9" s="395">
        <v>23.173588757635997</v>
      </c>
      <c r="P9" s="396">
        <v>23.178519134965</v>
      </c>
    </row>
    <row r="10" spans="2:16" ht="19.5" customHeight="1">
      <c r="B10" s="392" t="s">
        <v>146</v>
      </c>
      <c r="C10" s="393">
        <v>976.33567</v>
      </c>
      <c r="D10" s="394">
        <v>965.67401</v>
      </c>
      <c r="E10" s="393">
        <v>976.33567</v>
      </c>
      <c r="F10" s="394">
        <v>965.67401</v>
      </c>
      <c r="G10" s="393">
        <v>831.21057</v>
      </c>
      <c r="H10" s="394">
        <v>813.97084</v>
      </c>
      <c r="I10" s="393">
        <v>74.53614999999999</v>
      </c>
      <c r="J10" s="394">
        <v>62.36685</v>
      </c>
      <c r="K10" s="395">
        <v>94.36233468494</v>
      </c>
      <c r="L10" s="396">
        <v>96.50515367356401</v>
      </c>
      <c r="M10" s="395">
        <v>69.000506093179</v>
      </c>
      <c r="N10" s="396">
        <v>70.53827628518</v>
      </c>
      <c r="O10" s="395">
        <v>25.361828591761</v>
      </c>
      <c r="P10" s="396">
        <v>25.966877388384003</v>
      </c>
    </row>
    <row r="11" spans="2:16" ht="19.5" customHeight="1">
      <c r="B11" s="397" t="s">
        <v>195</v>
      </c>
      <c r="C11" s="398">
        <v>11996.55847</v>
      </c>
      <c r="D11" s="399">
        <v>11747.89733</v>
      </c>
      <c r="E11" s="398">
        <v>11939.163054143522</v>
      </c>
      <c r="F11" s="399">
        <v>11701.74251</v>
      </c>
      <c r="G11" s="398">
        <v>10082.77227</v>
      </c>
      <c r="H11" s="399">
        <v>9861.213539999999</v>
      </c>
      <c r="I11" s="398">
        <v>1575.27898</v>
      </c>
      <c r="J11" s="399">
        <v>916.43951</v>
      </c>
      <c r="K11" s="400">
        <v>91.679148873606</v>
      </c>
      <c r="L11" s="401">
        <v>98.046561721652</v>
      </c>
      <c r="M11" s="400">
        <v>66.24716348969</v>
      </c>
      <c r="N11" s="401">
        <v>72.345831281938</v>
      </c>
      <c r="O11" s="400">
        <v>25.431985383917</v>
      </c>
      <c r="P11" s="401">
        <v>25.700730439713997</v>
      </c>
    </row>
    <row r="12" spans="2:16" ht="3.75" customHeight="1">
      <c r="B12" s="402"/>
      <c r="C12" s="403"/>
      <c r="D12" s="404"/>
      <c r="E12" s="403"/>
      <c r="F12" s="404"/>
      <c r="G12" s="403"/>
      <c r="H12" s="404"/>
      <c r="I12" s="403"/>
      <c r="J12" s="404"/>
      <c r="K12" s="405"/>
      <c r="L12" s="406"/>
      <c r="M12" s="405"/>
      <c r="N12" s="406"/>
      <c r="O12" s="405"/>
      <c r="P12" s="406"/>
    </row>
    <row r="13" spans="2:16" ht="19.5" customHeight="1">
      <c r="B13" s="392" t="s">
        <v>196</v>
      </c>
      <c r="C13" s="393">
        <v>4196.40438</v>
      </c>
      <c r="D13" s="394">
        <v>4031.83162</v>
      </c>
      <c r="E13" s="393">
        <v>3985.40438</v>
      </c>
      <c r="F13" s="394">
        <v>4031.83162</v>
      </c>
      <c r="G13" s="393">
        <v>3905.8921800000003</v>
      </c>
      <c r="H13" s="394">
        <v>3949.38902</v>
      </c>
      <c r="I13" s="393">
        <v>931.6711899999999</v>
      </c>
      <c r="J13" s="394">
        <v>1126.66354</v>
      </c>
      <c r="K13" s="395">
        <v>82.47094854523101</v>
      </c>
      <c r="L13" s="396">
        <v>78.16287062042801</v>
      </c>
      <c r="M13" s="395">
        <v>55.01922585072499</v>
      </c>
      <c r="N13" s="396">
        <v>53.103257222303</v>
      </c>
      <c r="O13" s="395">
        <v>27.451722694505996</v>
      </c>
      <c r="P13" s="396">
        <v>25.059613398125002</v>
      </c>
    </row>
    <row r="14" spans="2:16" ht="19.5" customHeight="1">
      <c r="B14" s="392" t="s">
        <v>149</v>
      </c>
      <c r="C14" s="393">
        <v>4248.16741</v>
      </c>
      <c r="D14" s="394">
        <v>4173.7597000000005</v>
      </c>
      <c r="E14" s="393">
        <v>4248.16741</v>
      </c>
      <c r="F14" s="394">
        <v>4216.77414</v>
      </c>
      <c r="G14" s="393">
        <v>3926.02756</v>
      </c>
      <c r="H14" s="394">
        <v>3803.7201299999997</v>
      </c>
      <c r="I14" s="393">
        <v>428.15434999999997</v>
      </c>
      <c r="J14" s="394">
        <v>401.57441</v>
      </c>
      <c r="K14" s="395">
        <v>96.27256386351</v>
      </c>
      <c r="L14" s="396">
        <v>97.56120069748701</v>
      </c>
      <c r="M14" s="395">
        <v>67.61471868017101</v>
      </c>
      <c r="N14" s="396">
        <v>68.900940669365</v>
      </c>
      <c r="O14" s="395">
        <v>28.657845183337997</v>
      </c>
      <c r="P14" s="396">
        <v>28.660260028120998</v>
      </c>
    </row>
    <row r="15" spans="2:16" ht="19.5" customHeight="1">
      <c r="B15" s="392" t="s">
        <v>197</v>
      </c>
      <c r="C15" s="393">
        <v>1135.25263</v>
      </c>
      <c r="D15" s="394">
        <v>1165.26635</v>
      </c>
      <c r="E15" s="393">
        <v>1135.25263</v>
      </c>
      <c r="F15" s="394">
        <v>1162.8721500000001</v>
      </c>
      <c r="G15" s="393">
        <v>1064.66207</v>
      </c>
      <c r="H15" s="394">
        <v>1086.78855</v>
      </c>
      <c r="I15" s="393">
        <v>96.07807000000001</v>
      </c>
      <c r="J15" s="394">
        <v>76.96041000000001</v>
      </c>
      <c r="K15" s="395">
        <v>97.621569255304</v>
      </c>
      <c r="L15" s="396">
        <v>97.554855542046</v>
      </c>
      <c r="M15" s="395">
        <v>67.636662401244</v>
      </c>
      <c r="N15" s="396">
        <v>68.356044052912</v>
      </c>
      <c r="O15" s="395">
        <v>29.984906854059002</v>
      </c>
      <c r="P15" s="396">
        <v>29.198811489135</v>
      </c>
    </row>
    <row r="16" spans="2:16" ht="19.5" customHeight="1">
      <c r="B16" s="392" t="s">
        <v>198</v>
      </c>
      <c r="C16" s="393">
        <v>1081.70407</v>
      </c>
      <c r="D16" s="394">
        <v>977.74473</v>
      </c>
      <c r="E16" s="393">
        <v>1016.9328386176273</v>
      </c>
      <c r="F16" s="394">
        <v>977.74473</v>
      </c>
      <c r="G16" s="393">
        <v>905.69507</v>
      </c>
      <c r="H16" s="394">
        <v>752.63891</v>
      </c>
      <c r="I16" s="393">
        <v>90.2863</v>
      </c>
      <c r="J16" s="394">
        <v>68.86694</v>
      </c>
      <c r="K16" s="395">
        <v>97.765655277333</v>
      </c>
      <c r="L16" s="396">
        <v>96.09398482998999</v>
      </c>
      <c r="M16" s="395">
        <v>75.135496762724</v>
      </c>
      <c r="N16" s="396">
        <v>71.350568362191</v>
      </c>
      <c r="O16" s="395">
        <v>22.630158514609</v>
      </c>
      <c r="P16" s="396">
        <v>24.743416467799</v>
      </c>
    </row>
    <row r="17" spans="2:16" ht="19.5" customHeight="1">
      <c r="B17" s="392" t="s">
        <v>152</v>
      </c>
      <c r="C17" s="393">
        <v>107.96642</v>
      </c>
      <c r="D17" s="394">
        <v>110.79853</v>
      </c>
      <c r="E17" s="393">
        <v>107.96642</v>
      </c>
      <c r="F17" s="394">
        <v>110.79853</v>
      </c>
      <c r="G17" s="393">
        <v>88.98121</v>
      </c>
      <c r="H17" s="394">
        <v>87.41317</v>
      </c>
      <c r="I17" s="393">
        <v>15.87192</v>
      </c>
      <c r="J17" s="394">
        <v>17.007099999999998</v>
      </c>
      <c r="K17" s="395">
        <v>86.14218664817001</v>
      </c>
      <c r="L17" s="396">
        <v>83.912858897578</v>
      </c>
      <c r="M17" s="395">
        <v>51.105081623412</v>
      </c>
      <c r="N17" s="396">
        <v>50.16112560613</v>
      </c>
      <c r="O17" s="395">
        <v>35.037105024757</v>
      </c>
      <c r="P17" s="396">
        <v>33.751733291448</v>
      </c>
    </row>
    <row r="18" spans="2:16" ht="19.5" customHeight="1">
      <c r="B18" s="392" t="s">
        <v>153</v>
      </c>
      <c r="C18" s="393">
        <v>95.53608</v>
      </c>
      <c r="D18" s="394">
        <v>87.157</v>
      </c>
      <c r="E18" s="393">
        <v>95.53608</v>
      </c>
      <c r="F18" s="394">
        <v>87.911</v>
      </c>
      <c r="G18" s="393">
        <v>65.18808</v>
      </c>
      <c r="H18" s="394">
        <v>54.602</v>
      </c>
      <c r="I18" s="393">
        <v>10.82043</v>
      </c>
      <c r="J18" s="394">
        <v>10.531</v>
      </c>
      <c r="K18" s="395">
        <v>92.649883230186</v>
      </c>
      <c r="L18" s="396">
        <v>95.655836782535</v>
      </c>
      <c r="M18" s="395">
        <v>48.40771503011</v>
      </c>
      <c r="N18" s="396">
        <v>52.038386872276</v>
      </c>
      <c r="O18" s="395">
        <v>44.242168200076</v>
      </c>
      <c r="P18" s="396">
        <v>43.61744991026</v>
      </c>
    </row>
    <row r="19" spans="2:16" ht="19.5" customHeight="1">
      <c r="B19" s="397" t="s">
        <v>199</v>
      </c>
      <c r="C19" s="398">
        <v>10865.030990000001</v>
      </c>
      <c r="D19" s="399">
        <v>10546.557929999999</v>
      </c>
      <c r="E19" s="398">
        <v>10589.259758617629</v>
      </c>
      <c r="F19" s="399">
        <v>10587.932170000002</v>
      </c>
      <c r="G19" s="398">
        <v>9956.44617</v>
      </c>
      <c r="H19" s="399">
        <v>9734.55178</v>
      </c>
      <c r="I19" s="398">
        <v>1580.1996299999998</v>
      </c>
      <c r="J19" s="399">
        <v>1712.47777</v>
      </c>
      <c r="K19" s="400">
        <v>91.025575042104</v>
      </c>
      <c r="L19" s="401">
        <v>89.444725209526</v>
      </c>
      <c r="M19" s="400">
        <v>63.086711691628</v>
      </c>
      <c r="N19" s="401">
        <v>62.357389710243005</v>
      </c>
      <c r="O19" s="400">
        <v>27.938863350476</v>
      </c>
      <c r="P19" s="401">
        <v>27.087335499283</v>
      </c>
    </row>
    <row r="20" spans="2:16" ht="3.75" customHeight="1">
      <c r="B20" s="402"/>
      <c r="C20" s="403"/>
      <c r="D20" s="404"/>
      <c r="E20" s="403"/>
      <c r="F20" s="404"/>
      <c r="G20" s="403"/>
      <c r="H20" s="404"/>
      <c r="I20" s="403"/>
      <c r="J20" s="404"/>
      <c r="K20" s="405"/>
      <c r="L20" s="406"/>
      <c r="M20" s="405"/>
      <c r="N20" s="406"/>
      <c r="O20" s="405"/>
      <c r="P20" s="406"/>
    </row>
    <row r="21" spans="2:16" ht="19.5" customHeight="1">
      <c r="B21" s="392" t="s">
        <v>155</v>
      </c>
      <c r="C21" s="393">
        <v>2101.2614399999998</v>
      </c>
      <c r="D21" s="394">
        <v>2350.19132</v>
      </c>
      <c r="E21" s="393">
        <v>2404.842917285515</v>
      </c>
      <c r="F21" s="394">
        <v>2350.19132</v>
      </c>
      <c r="G21" s="393">
        <v>1621.8818999999999</v>
      </c>
      <c r="H21" s="394">
        <v>1736.63032</v>
      </c>
      <c r="I21" s="393">
        <v>-147.30109</v>
      </c>
      <c r="J21" s="394">
        <v>132.85832000000002</v>
      </c>
      <c r="K21" s="395">
        <v>116.141344200216</v>
      </c>
      <c r="L21" s="396">
        <v>98.264465980301</v>
      </c>
      <c r="M21" s="395">
        <v>79.686507383799</v>
      </c>
      <c r="N21" s="396">
        <v>66.316359718976</v>
      </c>
      <c r="O21" s="395">
        <v>36.454836816417</v>
      </c>
      <c r="P21" s="396">
        <v>31.948106261325997</v>
      </c>
    </row>
    <row r="22" spans="2:16" ht="19.5" customHeight="1">
      <c r="B22" s="407" t="s">
        <v>156</v>
      </c>
      <c r="C22" s="393">
        <v>2015.4516999999998</v>
      </c>
      <c r="D22" s="394">
        <v>1958.47052</v>
      </c>
      <c r="E22" s="393">
        <v>2015.4516999999998</v>
      </c>
      <c r="F22" s="394">
        <v>1958.47052</v>
      </c>
      <c r="G22" s="393">
        <v>1806.39341</v>
      </c>
      <c r="H22" s="394">
        <v>1804.48396</v>
      </c>
      <c r="I22" s="393">
        <v>255.10220999999999</v>
      </c>
      <c r="J22" s="394">
        <v>236.44677</v>
      </c>
      <c r="K22" s="395">
        <v>89.88428218413401</v>
      </c>
      <c r="L22" s="396">
        <v>90.944404404681</v>
      </c>
      <c r="M22" s="395">
        <v>68.759147543613</v>
      </c>
      <c r="N22" s="396">
        <v>70.044798292361</v>
      </c>
      <c r="O22" s="395">
        <v>21.125134640521</v>
      </c>
      <c r="P22" s="396">
        <v>20.899606112319997</v>
      </c>
    </row>
    <row r="23" spans="2:16" ht="19.5" customHeight="1">
      <c r="B23" s="407" t="s">
        <v>157</v>
      </c>
      <c r="C23" s="393">
        <v>320.06015</v>
      </c>
      <c r="D23" s="394">
        <v>311.711</v>
      </c>
      <c r="E23" s="393">
        <v>320.06015</v>
      </c>
      <c r="F23" s="394">
        <v>311.711</v>
      </c>
      <c r="G23" s="393">
        <v>270.59512</v>
      </c>
      <c r="H23" s="394">
        <v>268.79298</v>
      </c>
      <c r="I23" s="393">
        <v>-4.23359</v>
      </c>
      <c r="J23" s="394">
        <v>25.59683</v>
      </c>
      <c r="K23" s="395">
        <v>105.696111592848</v>
      </c>
      <c r="L23" s="396">
        <v>95.020018751978</v>
      </c>
      <c r="M23" s="395">
        <v>82.663567620879</v>
      </c>
      <c r="N23" s="396">
        <v>72.574785993295</v>
      </c>
      <c r="O23" s="395">
        <v>23.032543971968</v>
      </c>
      <c r="P23" s="396">
        <v>22.445232758683</v>
      </c>
    </row>
    <row r="24" spans="2:16" ht="19.5" customHeight="1">
      <c r="B24" s="397" t="s">
        <v>158</v>
      </c>
      <c r="C24" s="398">
        <v>4436.77329</v>
      </c>
      <c r="D24" s="399">
        <v>4620.37284</v>
      </c>
      <c r="E24" s="398">
        <v>4740.354767285515</v>
      </c>
      <c r="F24" s="399">
        <v>4620.37284</v>
      </c>
      <c r="G24" s="398">
        <v>3698.87043</v>
      </c>
      <c r="H24" s="399">
        <v>3809.90726</v>
      </c>
      <c r="I24" s="398">
        <v>103.56753</v>
      </c>
      <c r="J24" s="399">
        <v>394.90191999999996</v>
      </c>
      <c r="K24" s="400">
        <v>102.554219775684</v>
      </c>
      <c r="L24" s="401">
        <v>94.568570679592</v>
      </c>
      <c r="M24" s="400">
        <v>74.567773654077</v>
      </c>
      <c r="N24" s="401">
        <v>68.523796298391</v>
      </c>
      <c r="O24" s="400">
        <v>27.986446121607</v>
      </c>
      <c r="P24" s="401">
        <v>26.044774381201</v>
      </c>
    </row>
    <row r="25" spans="2:16" ht="3.75" customHeight="1">
      <c r="B25" s="402"/>
      <c r="C25" s="403"/>
      <c r="D25" s="404"/>
      <c r="E25" s="403"/>
      <c r="F25" s="404"/>
      <c r="G25" s="403"/>
      <c r="H25" s="404"/>
      <c r="I25" s="403"/>
      <c r="J25" s="404"/>
      <c r="K25" s="405"/>
      <c r="L25" s="406"/>
      <c r="M25" s="405"/>
      <c r="N25" s="406"/>
      <c r="O25" s="405"/>
      <c r="P25" s="406"/>
    </row>
    <row r="26" spans="2:16" ht="19.5" customHeight="1">
      <c r="B26" s="392" t="s">
        <v>159</v>
      </c>
      <c r="C26" s="393">
        <v>1958.29982</v>
      </c>
      <c r="D26" s="394">
        <v>2058.1434</v>
      </c>
      <c r="E26" s="393">
        <v>1962.8431822771654</v>
      </c>
      <c r="F26" s="394">
        <v>2058.1434</v>
      </c>
      <c r="G26" s="393">
        <v>1873.57828</v>
      </c>
      <c r="H26" s="394">
        <v>1988.48442</v>
      </c>
      <c r="I26" s="393">
        <v>-151.18760999999998</v>
      </c>
      <c r="J26" s="394">
        <v>153.78498000000002</v>
      </c>
      <c r="K26" s="395">
        <v>119.952491656767</v>
      </c>
      <c r="L26" s="396">
        <v>103.513222396784</v>
      </c>
      <c r="M26" s="395">
        <v>85.560024212065</v>
      </c>
      <c r="N26" s="396">
        <v>69.186461616833</v>
      </c>
      <c r="O26" s="395">
        <v>34.392467444702</v>
      </c>
      <c r="P26" s="396">
        <v>34.326760779951</v>
      </c>
    </row>
    <row r="27" spans="2:16" ht="19.5" customHeight="1">
      <c r="B27" s="397" t="s">
        <v>200</v>
      </c>
      <c r="C27" s="398">
        <v>1958.29982</v>
      </c>
      <c r="D27" s="399">
        <v>2058.1434</v>
      </c>
      <c r="E27" s="398">
        <v>1962.8431822771654</v>
      </c>
      <c r="F27" s="399">
        <v>2058.1434</v>
      </c>
      <c r="G27" s="398">
        <v>1873.57828</v>
      </c>
      <c r="H27" s="399">
        <v>1988.48442</v>
      </c>
      <c r="I27" s="398">
        <v>-151.18760999999998</v>
      </c>
      <c r="J27" s="399">
        <v>153.78498000000002</v>
      </c>
      <c r="K27" s="400">
        <v>119.952491656767</v>
      </c>
      <c r="L27" s="401">
        <v>103.513222396784</v>
      </c>
      <c r="M27" s="400">
        <v>85.560024212065</v>
      </c>
      <c r="N27" s="401">
        <v>69.186461616833</v>
      </c>
      <c r="O27" s="400">
        <v>34.392467444702</v>
      </c>
      <c r="P27" s="401">
        <v>34.326760779951</v>
      </c>
    </row>
    <row r="28" spans="2:16" ht="3.75" customHeight="1">
      <c r="B28" s="402"/>
      <c r="C28" s="403"/>
      <c r="D28" s="404"/>
      <c r="E28" s="403"/>
      <c r="F28" s="404"/>
      <c r="G28" s="403"/>
      <c r="H28" s="404"/>
      <c r="I28" s="403"/>
      <c r="J28" s="404"/>
      <c r="K28" s="405"/>
      <c r="L28" s="406"/>
      <c r="M28" s="405"/>
      <c r="N28" s="406"/>
      <c r="O28" s="405"/>
      <c r="P28" s="406"/>
    </row>
    <row r="29" spans="2:16" s="384" customFormat="1" ht="19.5" customHeight="1">
      <c r="B29" s="392" t="s">
        <v>161</v>
      </c>
      <c r="C29" s="393">
        <v>5389.478889999999</v>
      </c>
      <c r="D29" s="394">
        <v>4998.94186</v>
      </c>
      <c r="E29" s="393">
        <v>5403.513444596433</v>
      </c>
      <c r="F29" s="394">
        <v>4998.94186</v>
      </c>
      <c r="G29" s="393">
        <v>3161.8938599999997</v>
      </c>
      <c r="H29" s="394">
        <v>2927.31408</v>
      </c>
      <c r="I29" s="393">
        <v>560.1083299999999</v>
      </c>
      <c r="J29" s="394">
        <v>428.30988</v>
      </c>
      <c r="K29" s="395">
        <v>93.105144269454</v>
      </c>
      <c r="L29" s="396">
        <v>94.982172531347</v>
      </c>
      <c r="M29" s="395">
        <v>65.245428257355</v>
      </c>
      <c r="N29" s="396">
        <v>67.308877563285</v>
      </c>
      <c r="O29" s="395">
        <v>27.859716012099</v>
      </c>
      <c r="P29" s="396">
        <v>27.673294968062002</v>
      </c>
    </row>
    <row r="30" spans="2:16" s="384" customFormat="1" ht="19.5" customHeight="1">
      <c r="B30" s="392" t="s">
        <v>201</v>
      </c>
      <c r="C30" s="393">
        <v>3738.30816</v>
      </c>
      <c r="D30" s="394">
        <v>3345.02641</v>
      </c>
      <c r="E30" s="393">
        <v>3738.30816</v>
      </c>
      <c r="F30" s="394">
        <v>3339.67641</v>
      </c>
      <c r="G30" s="393">
        <v>3117.7589500000004</v>
      </c>
      <c r="H30" s="394">
        <v>2879.54539</v>
      </c>
      <c r="I30" s="393">
        <v>464.31248999999997</v>
      </c>
      <c r="J30" s="394">
        <v>316.84168</v>
      </c>
      <c r="K30" s="395">
        <v>88.5541699752</v>
      </c>
      <c r="L30" s="396">
        <v>92.787068725456</v>
      </c>
      <c r="M30" s="395">
        <v>60.519835569712995</v>
      </c>
      <c r="N30" s="396">
        <v>61.205354710523</v>
      </c>
      <c r="O30" s="395">
        <v>28.034334405486998</v>
      </c>
      <c r="P30" s="396">
        <v>31.581714014933</v>
      </c>
    </row>
    <row r="31" spans="2:28" ht="19.5" customHeight="1">
      <c r="B31" s="392" t="s">
        <v>163</v>
      </c>
      <c r="C31" s="393">
        <v>2762.56552</v>
      </c>
      <c r="D31" s="394">
        <v>2847.1118500000002</v>
      </c>
      <c r="E31" s="393">
        <v>2951.568400703941</v>
      </c>
      <c r="F31" s="394">
        <v>2847.1118500000002</v>
      </c>
      <c r="G31" s="393">
        <v>2180.30257</v>
      </c>
      <c r="H31" s="394">
        <v>2234.5016600000004</v>
      </c>
      <c r="I31" s="393">
        <v>352.84058</v>
      </c>
      <c r="J31" s="394">
        <v>377.58165</v>
      </c>
      <c r="K31" s="395">
        <v>94.584582817788</v>
      </c>
      <c r="L31" s="396">
        <v>93.506195023368</v>
      </c>
      <c r="M31" s="395">
        <v>69.656943531466</v>
      </c>
      <c r="N31" s="396">
        <v>68.0651608914</v>
      </c>
      <c r="O31" s="395">
        <v>24.927639286322</v>
      </c>
      <c r="P31" s="396">
        <v>25.441034131968</v>
      </c>
      <c r="AB31" s="407"/>
    </row>
    <row r="32" spans="2:28" ht="19.5" customHeight="1">
      <c r="B32" s="392" t="s">
        <v>164</v>
      </c>
      <c r="C32" s="393">
        <v>2683.71835</v>
      </c>
      <c r="D32" s="394">
        <v>2274.1005800000003</v>
      </c>
      <c r="E32" s="393">
        <v>2547.435804309917</v>
      </c>
      <c r="F32" s="394">
        <v>2274.1005800000003</v>
      </c>
      <c r="G32" s="393">
        <v>2438.88663</v>
      </c>
      <c r="H32" s="394">
        <v>2121.6686099999997</v>
      </c>
      <c r="I32" s="393">
        <v>178.26398</v>
      </c>
      <c r="J32" s="394">
        <v>200.60043</v>
      </c>
      <c r="K32" s="395">
        <v>97.56101906221</v>
      </c>
      <c r="L32" s="396">
        <v>95.969453495379</v>
      </c>
      <c r="M32" s="395">
        <v>65.939348726513</v>
      </c>
      <c r="N32" s="396">
        <v>64.519123464809</v>
      </c>
      <c r="O32" s="395">
        <v>31.621670335697</v>
      </c>
      <c r="P32" s="396">
        <v>31.45033003057</v>
      </c>
      <c r="AB32" s="392"/>
    </row>
    <row r="33" spans="2:16" ht="19.5" customHeight="1">
      <c r="B33" s="392" t="s">
        <v>165</v>
      </c>
      <c r="C33" s="393">
        <v>2158.2774</v>
      </c>
      <c r="D33" s="394">
        <v>2092.19641</v>
      </c>
      <c r="E33" s="393">
        <v>2131.320737550108</v>
      </c>
      <c r="F33" s="394">
        <v>2076.24677</v>
      </c>
      <c r="G33" s="393">
        <v>1482.17584</v>
      </c>
      <c r="H33" s="394">
        <v>1434.9581699999999</v>
      </c>
      <c r="I33" s="393">
        <v>401.30116</v>
      </c>
      <c r="J33" s="394">
        <v>406.90715</v>
      </c>
      <c r="K33" s="395">
        <v>78.557962461458</v>
      </c>
      <c r="L33" s="396">
        <v>79.33915244372601</v>
      </c>
      <c r="M33" s="395">
        <v>48.822495986711004</v>
      </c>
      <c r="N33" s="396">
        <v>50.485438192250996</v>
      </c>
      <c r="O33" s="395">
        <v>29.735466474747003</v>
      </c>
      <c r="P33" s="396">
        <v>28.853714251474997</v>
      </c>
    </row>
    <row r="34" spans="2:16" ht="19.5" customHeight="1">
      <c r="B34" s="392" t="s">
        <v>166</v>
      </c>
      <c r="C34" s="393">
        <v>439.16128000000003</v>
      </c>
      <c r="D34" s="394">
        <v>411.59135</v>
      </c>
      <c r="E34" s="393">
        <v>439.16128000000003</v>
      </c>
      <c r="F34" s="394">
        <v>411.59135</v>
      </c>
      <c r="G34" s="393">
        <v>385.13225</v>
      </c>
      <c r="H34" s="394">
        <v>371.73045</v>
      </c>
      <c r="I34" s="393">
        <v>84.59192</v>
      </c>
      <c r="J34" s="394">
        <v>61.5226</v>
      </c>
      <c r="K34" s="395">
        <v>84.71209565026</v>
      </c>
      <c r="L34" s="396">
        <v>90.096778458692</v>
      </c>
      <c r="M34" s="395">
        <v>55.556425098132</v>
      </c>
      <c r="N34" s="396">
        <v>59.191497495026</v>
      </c>
      <c r="O34" s="395">
        <v>29.155670552129</v>
      </c>
      <c r="P34" s="396">
        <v>30.905280963665998</v>
      </c>
    </row>
    <row r="35" spans="2:16" ht="18.75">
      <c r="B35" s="408" t="s">
        <v>202</v>
      </c>
      <c r="C35" s="398">
        <v>17171.5096</v>
      </c>
      <c r="D35" s="399">
        <v>15968.96846</v>
      </c>
      <c r="E35" s="398">
        <v>17211.3078271604</v>
      </c>
      <c r="F35" s="399">
        <v>15947.66882</v>
      </c>
      <c r="G35" s="398">
        <v>12766.150099999999</v>
      </c>
      <c r="H35" s="399">
        <v>11969.718359999999</v>
      </c>
      <c r="I35" s="398">
        <v>2044.35921</v>
      </c>
      <c r="J35" s="399">
        <v>1784.76962</v>
      </c>
      <c r="K35" s="400">
        <v>91.187759338659</v>
      </c>
      <c r="L35" s="401">
        <v>92.451238510177</v>
      </c>
      <c r="M35" s="400">
        <v>62.745771961431</v>
      </c>
      <c r="N35" s="401">
        <v>63.27292633141</v>
      </c>
      <c r="O35" s="400">
        <v>28.441987377228</v>
      </c>
      <c r="P35" s="401">
        <v>29.178312178767</v>
      </c>
    </row>
    <row r="36" spans="2:16" ht="3.75" customHeight="1">
      <c r="B36" s="402"/>
      <c r="C36" s="403"/>
      <c r="D36" s="404"/>
      <c r="E36" s="403"/>
      <c r="F36" s="404">
        <v>15947.66882</v>
      </c>
      <c r="G36" s="403"/>
      <c r="H36" s="404"/>
      <c r="I36" s="403"/>
      <c r="J36" s="404"/>
      <c r="K36" s="405"/>
      <c r="L36" s="406"/>
      <c r="M36" s="405"/>
      <c r="N36" s="406"/>
      <c r="O36" s="405"/>
      <c r="P36" s="406"/>
    </row>
    <row r="37" spans="2:16" ht="19.5" customHeight="1">
      <c r="B37" s="392" t="s">
        <v>168</v>
      </c>
      <c r="C37" s="393">
        <v>537.05923</v>
      </c>
      <c r="D37" s="394">
        <v>808.12726</v>
      </c>
      <c r="E37" s="393">
        <v>622.1693152100266</v>
      </c>
      <c r="F37" s="394">
        <v>808.12726</v>
      </c>
      <c r="G37" s="393">
        <v>528.18237</v>
      </c>
      <c r="H37" s="394">
        <v>598.3858299999999</v>
      </c>
      <c r="I37" s="393">
        <v>-193.53824</v>
      </c>
      <c r="J37" s="394">
        <v>-38.1757</v>
      </c>
      <c r="K37" s="395">
        <v>141.55720116140898</v>
      </c>
      <c r="L37" s="396">
        <v>111.99510021819901</v>
      </c>
      <c r="M37" s="395">
        <v>98.697887246786</v>
      </c>
      <c r="N37" s="396">
        <v>69.664156318675</v>
      </c>
      <c r="O37" s="395">
        <v>42.859313914623996</v>
      </c>
      <c r="P37" s="396">
        <v>42.330943899524</v>
      </c>
    </row>
    <row r="38" spans="2:16" ht="19.5" customHeight="1">
      <c r="B38" s="392" t="s">
        <v>169</v>
      </c>
      <c r="C38" s="393">
        <v>418.78502000000003</v>
      </c>
      <c r="D38" s="394">
        <v>426.99776</v>
      </c>
      <c r="E38" s="393">
        <v>417.78853115426705</v>
      </c>
      <c r="F38" s="394">
        <v>426.99776</v>
      </c>
      <c r="G38" s="393">
        <v>347.55552</v>
      </c>
      <c r="H38" s="394">
        <v>344.54383</v>
      </c>
      <c r="I38" s="393">
        <v>16.81787</v>
      </c>
      <c r="J38" s="394">
        <v>12.24805</v>
      </c>
      <c r="K38" s="395">
        <v>99.49571797910201</v>
      </c>
      <c r="L38" s="396">
        <v>100.87560993328499</v>
      </c>
      <c r="M38" s="395">
        <v>64.003218823859</v>
      </c>
      <c r="N38" s="396">
        <v>65.799303386161</v>
      </c>
      <c r="O38" s="395">
        <v>35.492499155243</v>
      </c>
      <c r="P38" s="396">
        <v>35.076306547123</v>
      </c>
    </row>
    <row r="39" spans="2:16" ht="19.5" customHeight="1">
      <c r="B39" s="392" t="s">
        <v>170</v>
      </c>
      <c r="C39" s="393">
        <v>262.69648</v>
      </c>
      <c r="D39" s="394">
        <v>268.22411999999997</v>
      </c>
      <c r="E39" s="393">
        <v>273.16300502372775</v>
      </c>
      <c r="F39" s="394">
        <v>268.22411999999997</v>
      </c>
      <c r="G39" s="393">
        <v>222.75067</v>
      </c>
      <c r="H39" s="394">
        <v>229.84501</v>
      </c>
      <c r="I39" s="393">
        <v>22.02972</v>
      </c>
      <c r="J39" s="394">
        <v>26.61831</v>
      </c>
      <c r="K39" s="395">
        <v>102.65209976697301</v>
      </c>
      <c r="L39" s="396">
        <v>100.374521944157</v>
      </c>
      <c r="M39" s="395">
        <v>62.388620424801</v>
      </c>
      <c r="N39" s="396">
        <v>59.989694794766</v>
      </c>
      <c r="O39" s="395">
        <v>40.263479342172</v>
      </c>
      <c r="P39" s="396">
        <v>40.384827149391</v>
      </c>
    </row>
    <row r="40" spans="2:16" ht="19.5" customHeight="1">
      <c r="B40" s="392" t="s">
        <v>171</v>
      </c>
      <c r="C40" s="393">
        <v>329.65525</v>
      </c>
      <c r="D40" s="394">
        <v>321.28592</v>
      </c>
      <c r="E40" s="393">
        <v>329.65525</v>
      </c>
      <c r="F40" s="394">
        <v>321.28592</v>
      </c>
      <c r="G40" s="393">
        <v>266.52229</v>
      </c>
      <c r="H40" s="394">
        <v>265.88696000000004</v>
      </c>
      <c r="I40" s="393">
        <v>67.38714999999999</v>
      </c>
      <c r="J40" s="394">
        <v>53.46642</v>
      </c>
      <c r="K40" s="395">
        <v>79.496131449268</v>
      </c>
      <c r="L40" s="396">
        <v>86.21496894770601</v>
      </c>
      <c r="M40" s="395">
        <v>53.228399770991</v>
      </c>
      <c r="N40" s="396">
        <v>54.797820848379</v>
      </c>
      <c r="O40" s="395">
        <v>26.267731678277002</v>
      </c>
      <c r="P40" s="396">
        <v>31.417148099328003</v>
      </c>
    </row>
    <row r="41" spans="2:16" ht="19.5" customHeight="1">
      <c r="B41" s="392" t="s">
        <v>172</v>
      </c>
      <c r="C41" s="393">
        <v>286.21353000000005</v>
      </c>
      <c r="D41" s="394">
        <v>276.10095</v>
      </c>
      <c r="E41" s="393">
        <v>303.544754927416</v>
      </c>
      <c r="F41" s="394">
        <v>276.10095</v>
      </c>
      <c r="G41" s="393">
        <v>238.16633</v>
      </c>
      <c r="H41" s="394">
        <v>228.02686</v>
      </c>
      <c r="I41" s="393">
        <v>43.89542</v>
      </c>
      <c r="J41" s="394">
        <v>43.96302</v>
      </c>
      <c r="K41" s="395">
        <v>85.002817148839</v>
      </c>
      <c r="L41" s="396">
        <v>84.478227696509</v>
      </c>
      <c r="M41" s="395">
        <v>56.862202142510995</v>
      </c>
      <c r="N41" s="396">
        <v>56.570160199548006</v>
      </c>
      <c r="O41" s="395">
        <v>28.140615006328</v>
      </c>
      <c r="P41" s="396">
        <v>27.908067496960996</v>
      </c>
    </row>
    <row r="42" spans="2:16" ht="19.5" customHeight="1">
      <c r="B42" s="392" t="s">
        <v>173</v>
      </c>
      <c r="C42" s="393">
        <v>199.46876999999998</v>
      </c>
      <c r="D42" s="394">
        <v>186.47258</v>
      </c>
      <c r="E42" s="393">
        <v>200.7439591860338</v>
      </c>
      <c r="F42" s="394">
        <v>186.47258</v>
      </c>
      <c r="G42" s="393">
        <v>154.37169</v>
      </c>
      <c r="H42" s="394">
        <v>150.07822</v>
      </c>
      <c r="I42" s="393">
        <v>9.44904</v>
      </c>
      <c r="J42" s="394">
        <v>4.86994</v>
      </c>
      <c r="K42" s="395">
        <v>100.25921851344599</v>
      </c>
      <c r="L42" s="396">
        <v>102.89307802291401</v>
      </c>
      <c r="M42" s="395">
        <v>70.083044371672</v>
      </c>
      <c r="N42" s="396">
        <v>72.57894583238</v>
      </c>
      <c r="O42" s="395">
        <v>30.176174141774</v>
      </c>
      <c r="P42" s="396">
        <v>30.314132190534</v>
      </c>
    </row>
    <row r="43" spans="2:16" ht="19.5" customHeight="1">
      <c r="B43" s="392" t="s">
        <v>174</v>
      </c>
      <c r="C43" s="393">
        <v>92.15024000000001</v>
      </c>
      <c r="D43" s="394">
        <v>82.45985</v>
      </c>
      <c r="E43" s="393">
        <v>92.15391597260788</v>
      </c>
      <c r="F43" s="394">
        <v>82.45985</v>
      </c>
      <c r="G43" s="393">
        <v>67.80286</v>
      </c>
      <c r="H43" s="394">
        <v>63.29469</v>
      </c>
      <c r="I43" s="393">
        <v>7.47204</v>
      </c>
      <c r="J43" s="394">
        <v>18.717959999999998</v>
      </c>
      <c r="K43" s="395">
        <v>92.54357412062</v>
      </c>
      <c r="L43" s="396">
        <v>72.147505580642</v>
      </c>
      <c r="M43" s="395">
        <v>66.582471594856</v>
      </c>
      <c r="N43" s="396">
        <v>44.88381252835</v>
      </c>
      <c r="O43" s="395">
        <v>25.961102525764</v>
      </c>
      <c r="P43" s="396">
        <v>27.263693052292</v>
      </c>
    </row>
    <row r="44" spans="2:16" ht="19.5" customHeight="1">
      <c r="B44" s="392" t="s">
        <v>175</v>
      </c>
      <c r="C44" s="393">
        <v>88.69115</v>
      </c>
      <c r="D44" s="394">
        <v>93.48958999999999</v>
      </c>
      <c r="E44" s="393">
        <v>89.38255096644814</v>
      </c>
      <c r="F44" s="394">
        <v>93.48958999999999</v>
      </c>
      <c r="G44" s="393">
        <v>74.81537</v>
      </c>
      <c r="H44" s="394">
        <v>77.36122</v>
      </c>
      <c r="I44" s="393">
        <v>9.54482</v>
      </c>
      <c r="J44" s="394">
        <v>13.349440000000001</v>
      </c>
      <c r="K44" s="395">
        <v>93.754665652258</v>
      </c>
      <c r="L44" s="396">
        <v>89.313431199766</v>
      </c>
      <c r="M44" s="395">
        <v>54.149488266916</v>
      </c>
      <c r="N44" s="396">
        <v>50.123498569438</v>
      </c>
      <c r="O44" s="395">
        <v>39.605177385342</v>
      </c>
      <c r="P44" s="396">
        <v>39.189932630328</v>
      </c>
    </row>
    <row r="45" spans="2:16" ht="19.5" customHeight="1">
      <c r="B45" s="392" t="s">
        <v>176</v>
      </c>
      <c r="C45" s="393">
        <v>13.47248</v>
      </c>
      <c r="D45" s="394">
        <v>16.33047</v>
      </c>
      <c r="E45" s="393">
        <v>18.71536903021045</v>
      </c>
      <c r="F45" s="394">
        <v>16.33047</v>
      </c>
      <c r="G45" s="393">
        <v>8.4484</v>
      </c>
      <c r="H45" s="394">
        <v>6.9098500000000005</v>
      </c>
      <c r="I45" s="393">
        <v>-0.69221</v>
      </c>
      <c r="J45" s="394">
        <v>0.49942000000000003</v>
      </c>
      <c r="K45" s="395">
        <v>114.94472326120899</v>
      </c>
      <c r="L45" s="396">
        <v>124.84815155177</v>
      </c>
      <c r="M45" s="395">
        <v>62.302447800767006</v>
      </c>
      <c r="N45" s="396">
        <v>59.913891039602994</v>
      </c>
      <c r="O45" s="395">
        <v>52.642275460442</v>
      </c>
      <c r="P45" s="396">
        <v>64.934260512167</v>
      </c>
    </row>
    <row r="46" spans="2:16" ht="19.5" customHeight="1">
      <c r="B46" s="392" t="s">
        <v>203</v>
      </c>
      <c r="C46" s="393">
        <v>2226.5745699999998</v>
      </c>
      <c r="D46" s="394">
        <v>2476.56658</v>
      </c>
      <c r="E46" s="393">
        <v>2347.3166514707377</v>
      </c>
      <c r="F46" s="394">
        <v>2476.56658</v>
      </c>
      <c r="G46" s="393">
        <v>1908.6155</v>
      </c>
      <c r="H46" s="394">
        <v>1964.33247</v>
      </c>
      <c r="I46" s="393">
        <v>-26.7904</v>
      </c>
      <c r="J46" s="394">
        <v>126.60323</v>
      </c>
      <c r="K46" s="395">
        <v>106.768027399966</v>
      </c>
      <c r="L46" s="396">
        <v>99.508621368968</v>
      </c>
      <c r="M46" s="395">
        <v>71.209926776766</v>
      </c>
      <c r="N46" s="396">
        <v>62.942348552636</v>
      </c>
      <c r="O46" s="395">
        <v>35.5581006232</v>
      </c>
      <c r="P46" s="396">
        <v>36.566272816332</v>
      </c>
    </row>
    <row r="47" spans="2:16" ht="19.5" customHeight="1">
      <c r="B47" s="392" t="s">
        <v>178</v>
      </c>
      <c r="C47" s="393">
        <v>721.56268</v>
      </c>
      <c r="D47" s="394">
        <v>666.77626</v>
      </c>
      <c r="E47" s="393">
        <v>753.9985795718163</v>
      </c>
      <c r="F47" s="394">
        <v>666.77626</v>
      </c>
      <c r="G47" s="393">
        <v>442.97866</v>
      </c>
      <c r="H47" s="394">
        <v>377.03918</v>
      </c>
      <c r="I47" s="393">
        <v>57.47722</v>
      </c>
      <c r="J47" s="394">
        <v>66.68049</v>
      </c>
      <c r="K47" s="395">
        <v>95.165351757577</v>
      </c>
      <c r="L47" s="396">
        <v>91.227664986965</v>
      </c>
      <c r="M47" s="395">
        <v>64.537190121077</v>
      </c>
      <c r="N47" s="396">
        <v>60.09634860759</v>
      </c>
      <c r="O47" s="395">
        <v>30.6281616365</v>
      </c>
      <c r="P47" s="396">
        <v>31.131316379375</v>
      </c>
    </row>
    <row r="48" spans="2:16" ht="19.5" customHeight="1">
      <c r="B48" s="392" t="s">
        <v>179</v>
      </c>
      <c r="C48" s="393">
        <v>73.90214</v>
      </c>
      <c r="D48" s="394">
        <v>67.61435</v>
      </c>
      <c r="E48" s="393">
        <v>75.14661837194495</v>
      </c>
      <c r="F48" s="394">
        <v>67.61435</v>
      </c>
      <c r="G48" s="393">
        <v>49.29148</v>
      </c>
      <c r="H48" s="394">
        <v>46.34487</v>
      </c>
      <c r="I48" s="393">
        <v>8.10057</v>
      </c>
      <c r="J48" s="394">
        <v>8.11817</v>
      </c>
      <c r="K48" s="395">
        <v>97.380764383622</v>
      </c>
      <c r="L48" s="396">
        <v>95.550834428924</v>
      </c>
      <c r="M48" s="395">
        <v>62.645045350637</v>
      </c>
      <c r="N48" s="396">
        <v>61.415902126816</v>
      </c>
      <c r="O48" s="395">
        <v>34.735719032985</v>
      </c>
      <c r="P48" s="396">
        <v>34.134932302108</v>
      </c>
    </row>
    <row r="49" spans="2:16" ht="18" customHeight="1">
      <c r="B49" s="408" t="s">
        <v>180</v>
      </c>
      <c r="C49" s="398">
        <v>3022.03939</v>
      </c>
      <c r="D49" s="399">
        <v>3210.95719</v>
      </c>
      <c r="E49" s="398">
        <v>3176.461849414499</v>
      </c>
      <c r="F49" s="399">
        <v>3210.95719</v>
      </c>
      <c r="G49" s="398">
        <v>2400.88564</v>
      </c>
      <c r="H49" s="399">
        <v>2387.71652</v>
      </c>
      <c r="I49" s="398">
        <v>38.78739</v>
      </c>
      <c r="J49" s="399">
        <v>201.40189</v>
      </c>
      <c r="K49" s="400">
        <v>104.434534416225</v>
      </c>
      <c r="L49" s="401">
        <v>98.124173886438</v>
      </c>
      <c r="M49" s="400">
        <v>69.802922808102</v>
      </c>
      <c r="N49" s="401">
        <v>62.463314949967</v>
      </c>
      <c r="O49" s="400">
        <v>34.631611608122995</v>
      </c>
      <c r="P49" s="401">
        <v>35.66085893647</v>
      </c>
    </row>
    <row r="50" spans="2:16" ht="3.75" customHeight="1">
      <c r="B50" s="402"/>
      <c r="C50" s="403"/>
      <c r="D50" s="404"/>
      <c r="E50" s="403"/>
      <c r="F50" s="404"/>
      <c r="G50" s="403"/>
      <c r="H50" s="404"/>
      <c r="I50" s="403"/>
      <c r="J50" s="404"/>
      <c r="K50" s="405"/>
      <c r="L50" s="406"/>
      <c r="M50" s="405"/>
      <c r="N50" s="406"/>
      <c r="O50" s="405"/>
      <c r="P50" s="406"/>
    </row>
    <row r="51" spans="2:16" ht="18" customHeight="1">
      <c r="B51" s="407" t="s">
        <v>181</v>
      </c>
      <c r="C51" s="393">
        <v>2141.57225</v>
      </c>
      <c r="D51" s="394">
        <v>1972.23743</v>
      </c>
      <c r="E51" s="393">
        <v>2129.454187125938</v>
      </c>
      <c r="F51" s="394">
        <v>1972.23743</v>
      </c>
      <c r="G51" s="393">
        <v>1987.14877</v>
      </c>
      <c r="H51" s="394">
        <v>1841.98453</v>
      </c>
      <c r="I51" s="393">
        <v>101.8087</v>
      </c>
      <c r="J51" s="394">
        <v>95.6791</v>
      </c>
      <c r="K51" s="395">
        <v>96.002777386416</v>
      </c>
      <c r="L51" s="396">
        <v>96.090558914737</v>
      </c>
      <c r="M51" s="395">
        <v>61.806306530335995</v>
      </c>
      <c r="N51" s="396">
        <v>60.98543346615401</v>
      </c>
      <c r="O51" s="395">
        <v>34.196470856080005</v>
      </c>
      <c r="P51" s="396">
        <v>35.105125448583</v>
      </c>
    </row>
    <row r="52" spans="2:16" ht="18" customHeight="1">
      <c r="B52" s="410" t="s">
        <v>182</v>
      </c>
      <c r="C52" s="411">
        <v>1108.41013</v>
      </c>
      <c r="D52" s="412">
        <v>451.898</v>
      </c>
      <c r="E52" s="411">
        <v>1108.41013</v>
      </c>
      <c r="F52" s="412">
        <v>974.99</v>
      </c>
      <c r="G52" s="411">
        <v>926.14804</v>
      </c>
      <c r="H52" s="412">
        <v>419.356</v>
      </c>
      <c r="I52" s="411">
        <v>53.394769999999994</v>
      </c>
      <c r="J52" s="412">
        <v>30.414</v>
      </c>
      <c r="K52" s="413">
        <v>93.12717651489099</v>
      </c>
      <c r="L52" s="414">
        <v>93.314510821355</v>
      </c>
      <c r="M52" s="413">
        <v>72.717692087325</v>
      </c>
      <c r="N52" s="414">
        <v>73.501034920211</v>
      </c>
      <c r="O52" s="413">
        <v>20.409484427565</v>
      </c>
      <c r="P52" s="414">
        <v>19.813475901144002</v>
      </c>
    </row>
    <row r="53" spans="2:16" ht="18" customHeight="1">
      <c r="B53" s="408" t="s">
        <v>204</v>
      </c>
      <c r="C53" s="398">
        <v>3340.72335</v>
      </c>
      <c r="D53" s="399">
        <v>2506.59369</v>
      </c>
      <c r="E53" s="398">
        <v>3328.605287125938</v>
      </c>
      <c r="F53" s="399">
        <v>3029.68569</v>
      </c>
      <c r="G53" s="398">
        <v>2980.51892</v>
      </c>
      <c r="H53" s="399">
        <v>2295.84631</v>
      </c>
      <c r="I53" s="398">
        <v>104.97546000000001</v>
      </c>
      <c r="J53" s="399">
        <v>101.86854</v>
      </c>
      <c r="K53" s="486">
        <v>96.602083639852</v>
      </c>
      <c r="L53" s="401">
        <v>96.706342246402</v>
      </c>
      <c r="M53" s="400">
        <v>65.610322648111</v>
      </c>
      <c r="N53" s="401">
        <v>63.462704522238</v>
      </c>
      <c r="O53" s="413">
        <v>30.99176099174</v>
      </c>
      <c r="P53" s="401">
        <v>33.243637724165</v>
      </c>
    </row>
    <row r="54" spans="2:16" ht="4.5" customHeight="1">
      <c r="B54" s="415"/>
      <c r="C54" s="416"/>
      <c r="D54" s="409"/>
      <c r="E54" s="416"/>
      <c r="F54" s="409"/>
      <c r="G54" s="416"/>
      <c r="H54" s="409"/>
      <c r="I54" s="416"/>
      <c r="J54" s="409"/>
      <c r="K54" s="416"/>
      <c r="L54" s="418"/>
      <c r="M54" s="417"/>
      <c r="N54" s="418"/>
      <c r="O54" s="417"/>
      <c r="P54" s="418"/>
    </row>
    <row r="55" spans="2:16" ht="18" customHeight="1" thickBot="1">
      <c r="B55" s="415" t="s">
        <v>205</v>
      </c>
      <c r="C55" s="416">
        <v>-4468.52204</v>
      </c>
      <c r="D55" s="409">
        <v>-4080.7859</v>
      </c>
      <c r="E55" s="416">
        <v>-4475.070093082177</v>
      </c>
      <c r="F55" s="409">
        <v>-4104.149520000028</v>
      </c>
      <c r="G55" s="416">
        <v>0</v>
      </c>
      <c r="H55" s="409">
        <v>0</v>
      </c>
      <c r="I55" s="416">
        <v>86</v>
      </c>
      <c r="J55" s="409">
        <v>1.5925799999999999</v>
      </c>
      <c r="K55" s="398">
        <v>0</v>
      </c>
      <c r="L55" s="409">
        <v>0</v>
      </c>
      <c r="M55" s="416">
        <v>0</v>
      </c>
      <c r="N55" s="409">
        <v>0</v>
      </c>
      <c r="O55" s="416">
        <v>0</v>
      </c>
      <c r="P55" s="409">
        <v>0</v>
      </c>
    </row>
    <row r="56" spans="2:16" ht="18" customHeight="1" thickBot="1">
      <c r="B56" s="419" t="s">
        <v>185</v>
      </c>
      <c r="C56" s="420">
        <v>48322.41287</v>
      </c>
      <c r="D56" s="421">
        <v>46578.704939999996</v>
      </c>
      <c r="E56" s="420">
        <v>48472.92563294249</v>
      </c>
      <c r="F56" s="421">
        <v>47052.35309999998</v>
      </c>
      <c r="G56" s="420">
        <v>43759.22181</v>
      </c>
      <c r="H56" s="421">
        <v>42047.43819</v>
      </c>
      <c r="I56" s="420">
        <v>5381.98059</v>
      </c>
      <c r="J56" s="421">
        <v>5267.236809999999</v>
      </c>
      <c r="K56" s="423">
        <v>94.31548469760101</v>
      </c>
      <c r="L56" s="422">
        <v>94.309569303157</v>
      </c>
      <c r="M56" s="423">
        <v>65.991987849749</v>
      </c>
      <c r="N56" s="422">
        <v>65.908625407269</v>
      </c>
      <c r="O56" s="423">
        <v>28.323496847852</v>
      </c>
      <c r="P56" s="422">
        <v>28.400943895888</v>
      </c>
    </row>
    <row r="57" ht="1.5" customHeight="1">
      <c r="B57" s="415"/>
    </row>
    <row r="58" spans="2:9" s="384" customFormat="1" ht="18" customHeight="1">
      <c r="B58" s="430" t="s">
        <v>206</v>
      </c>
      <c r="C58" s="431"/>
      <c r="D58" s="382"/>
      <c r="E58" s="382"/>
      <c r="F58" s="382"/>
      <c r="G58" s="382"/>
      <c r="H58" s="382"/>
      <c r="I58" s="382"/>
    </row>
    <row r="59" spans="2:9" s="384" customFormat="1" ht="18" customHeight="1">
      <c r="B59" s="430" t="s">
        <v>283</v>
      </c>
      <c r="C59" s="431"/>
      <c r="D59" s="382"/>
      <c r="E59" s="382"/>
      <c r="F59" s="382"/>
      <c r="G59" s="382"/>
      <c r="H59" s="382"/>
      <c r="I59" s="382"/>
    </row>
    <row r="60" spans="2:9" s="384" customFormat="1" ht="18" customHeight="1">
      <c r="B60" s="430" t="s">
        <v>262</v>
      </c>
      <c r="C60" s="431"/>
      <c r="D60" s="382"/>
      <c r="E60" s="382"/>
      <c r="F60" s="382"/>
      <c r="G60" s="382"/>
      <c r="H60" s="382"/>
      <c r="I60" s="382"/>
    </row>
    <row r="61" spans="2:9" s="384" customFormat="1" ht="18" customHeight="1">
      <c r="B61" s="430" t="s">
        <v>285</v>
      </c>
      <c r="C61" s="431"/>
      <c r="D61" s="382"/>
      <c r="E61" s="382"/>
      <c r="F61" s="382"/>
      <c r="G61" s="382"/>
      <c r="H61" s="382"/>
      <c r="I61" s="382"/>
    </row>
    <row r="62" spans="2:9" s="384" customFormat="1" ht="18" customHeight="1">
      <c r="B62" s="430" t="s">
        <v>286</v>
      </c>
      <c r="C62" s="431"/>
      <c r="D62" s="382"/>
      <c r="E62" s="382"/>
      <c r="F62" s="382"/>
      <c r="G62" s="382"/>
      <c r="H62" s="382"/>
      <c r="I62" s="382"/>
    </row>
    <row r="63" spans="2:11" s="384" customFormat="1" ht="18" customHeight="1">
      <c r="B63" s="424" t="s">
        <v>284</v>
      </c>
      <c r="C63" s="426"/>
      <c r="D63" s="432"/>
      <c r="E63" s="432"/>
      <c r="F63" s="432"/>
      <c r="G63" s="432"/>
      <c r="H63" s="432"/>
      <c r="I63" s="432"/>
      <c r="J63" s="426"/>
      <c r="K63" s="426"/>
    </row>
    <row r="64" spans="2:9" s="384" customFormat="1" ht="18" customHeight="1">
      <c r="B64" s="430" t="s">
        <v>263</v>
      </c>
      <c r="C64" s="431"/>
      <c r="D64" s="382"/>
      <c r="E64" s="382"/>
      <c r="F64" s="382"/>
      <c r="G64" s="382"/>
      <c r="H64" s="382"/>
      <c r="I64" s="382"/>
    </row>
    <row r="65" spans="2:9" s="384" customFormat="1" ht="18" customHeight="1">
      <c r="B65" s="430" t="s">
        <v>260</v>
      </c>
      <c r="C65" s="431"/>
      <c r="D65" s="382"/>
      <c r="E65" s="382"/>
      <c r="F65" s="382"/>
      <c r="G65" s="382"/>
      <c r="H65" s="382"/>
      <c r="I65" s="382"/>
    </row>
    <row r="66" spans="2:9" s="384" customFormat="1" ht="18" customHeight="1">
      <c r="B66" s="430" t="s">
        <v>287</v>
      </c>
      <c r="C66" s="431"/>
      <c r="D66" s="382"/>
      <c r="E66" s="382"/>
      <c r="F66" s="382"/>
      <c r="G66" s="382"/>
      <c r="H66" s="382"/>
      <c r="I66" s="382"/>
    </row>
    <row r="67" spans="2:9" s="384" customFormat="1" ht="18" customHeight="1">
      <c r="B67" s="430" t="s">
        <v>288</v>
      </c>
      <c r="C67" s="431"/>
      <c r="D67" s="382"/>
      <c r="E67" s="382"/>
      <c r="F67" s="382"/>
      <c r="G67" s="382"/>
      <c r="H67" s="382"/>
      <c r="I67" s="382"/>
    </row>
    <row r="68" spans="2:9" s="384" customFormat="1" ht="18" customHeight="1">
      <c r="B68" s="430" t="s">
        <v>289</v>
      </c>
      <c r="C68" s="431"/>
      <c r="D68" s="382"/>
      <c r="E68" s="382"/>
      <c r="F68" s="382"/>
      <c r="G68" s="382"/>
      <c r="H68" s="382"/>
      <c r="I68" s="382"/>
    </row>
    <row r="69" spans="2:9" s="384" customFormat="1" ht="18" customHeight="1">
      <c r="B69" s="430" t="s">
        <v>207</v>
      </c>
      <c r="C69" s="431"/>
      <c r="D69" s="382"/>
      <c r="E69" s="382"/>
      <c r="F69" s="382"/>
      <c r="G69" s="382"/>
      <c r="H69" s="382"/>
      <c r="I69" s="382"/>
    </row>
    <row r="70" spans="2:9" s="384" customFormat="1" ht="18" customHeight="1">
      <c r="B70" s="430" t="s">
        <v>208</v>
      </c>
      <c r="C70" s="431"/>
      <c r="D70" s="382"/>
      <c r="E70" s="382"/>
      <c r="F70" s="382"/>
      <c r="G70" s="382"/>
      <c r="H70" s="382"/>
      <c r="I70" s="382"/>
    </row>
    <row r="71" spans="2:9" s="384" customFormat="1" ht="18" customHeight="1">
      <c r="B71" s="430" t="s">
        <v>264</v>
      </c>
      <c r="C71" s="431"/>
      <c r="D71" s="382"/>
      <c r="E71" s="382"/>
      <c r="F71" s="382"/>
      <c r="G71" s="382"/>
      <c r="H71" s="382"/>
      <c r="I71" s="382"/>
    </row>
    <row r="72" spans="2:9" s="384" customFormat="1" ht="18" customHeight="1">
      <c r="B72" s="430" t="s">
        <v>290</v>
      </c>
      <c r="C72" s="431"/>
      <c r="D72" s="382"/>
      <c r="E72" s="382"/>
      <c r="F72" s="382"/>
      <c r="G72" s="382"/>
      <c r="H72" s="382"/>
      <c r="I72" s="382"/>
    </row>
    <row r="73" spans="2:9" s="384" customFormat="1" ht="18" customHeight="1">
      <c r="B73" s="430" t="s">
        <v>209</v>
      </c>
      <c r="C73" s="431"/>
      <c r="D73" s="382"/>
      <c r="E73" s="382"/>
      <c r="F73" s="382"/>
      <c r="G73" s="382"/>
      <c r="H73" s="382"/>
      <c r="I73" s="382"/>
    </row>
    <row r="74" spans="2:9" s="384" customFormat="1" ht="18" customHeight="1">
      <c r="B74" s="430" t="s">
        <v>291</v>
      </c>
      <c r="C74" s="431"/>
      <c r="D74" s="382"/>
      <c r="E74" s="382"/>
      <c r="F74" s="382"/>
      <c r="G74" s="382"/>
      <c r="H74" s="382"/>
      <c r="I74" s="382"/>
    </row>
    <row r="75" s="384" customFormat="1" ht="5.25" customHeight="1">
      <c r="B75" s="426"/>
    </row>
    <row r="76" s="384" customFormat="1" ht="18" customHeight="1">
      <c r="B76" s="426"/>
    </row>
    <row r="77" s="384" customFormat="1" ht="18" customHeight="1">
      <c r="B77" s="426"/>
    </row>
    <row r="78" s="384" customFormat="1" ht="18" customHeight="1">
      <c r="B78" s="426"/>
    </row>
    <row r="79" s="384" customFormat="1" ht="18" customHeight="1">
      <c r="B79" s="426"/>
    </row>
    <row r="80" s="384" customFormat="1" ht="12.75"/>
    <row r="82" ht="12.75">
      <c r="B82" s="427"/>
    </row>
    <row r="83" ht="12.75">
      <c r="B83" s="428"/>
    </row>
    <row r="85" ht="12.75">
      <c r="B85" s="428"/>
    </row>
  </sheetData>
  <sheetProtection/>
  <mergeCells count="16">
    <mergeCell ref="C4:D4"/>
    <mergeCell ref="E4:F4"/>
    <mergeCell ref="G4:H4"/>
    <mergeCell ref="I4:J4"/>
    <mergeCell ref="K4:L4"/>
    <mergeCell ref="M4:N4"/>
    <mergeCell ref="O4:P4"/>
    <mergeCell ref="C5:D5"/>
    <mergeCell ref="E5:F5"/>
    <mergeCell ref="C6:D6"/>
    <mergeCell ref="E6:F6"/>
    <mergeCell ref="G6:H6"/>
    <mergeCell ref="I6:J6"/>
    <mergeCell ref="K6:L6"/>
    <mergeCell ref="M6:N6"/>
    <mergeCell ref="O6:P6"/>
  </mergeCells>
  <printOptions/>
  <pageMargins left="0.7874015748031497" right="0.3937007874015748" top="0.2362204724409449" bottom="0.07874015748031496" header="0" footer="0.31496062992125984"/>
  <pageSetup fitToHeight="1" fitToWidth="1" horizontalDpi="600" verticalDpi="600" orientation="landscape" scale="47"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dimension ref="A2:V73"/>
  <sheetViews>
    <sheetView showGridLines="0" zoomScale="85" zoomScaleNormal="85" zoomScaleSheetLayoutView="100" zoomScalePageLayoutView="0" workbookViewId="0" topLeftCell="A1">
      <selection activeCell="A1" sqref="A1"/>
    </sheetView>
  </sheetViews>
  <sheetFormatPr defaultColWidth="9.140625" defaultRowHeight="12.75"/>
  <cols>
    <col min="1" max="1" width="1.8515625" style="433" customWidth="1"/>
    <col min="2" max="2" width="48.28125" style="434" customWidth="1"/>
    <col min="3" max="14" width="14.28125" style="434" customWidth="1"/>
    <col min="15" max="15" width="3.00390625" style="434" customWidth="1"/>
    <col min="16" max="16" width="14.28125" style="434" customWidth="1"/>
    <col min="17" max="17" width="3.00390625" style="434" customWidth="1"/>
    <col min="18" max="18" width="14.28125" style="434" customWidth="1"/>
    <col min="19" max="19" width="2.7109375" style="434" customWidth="1"/>
    <col min="20" max="20" width="14.28125" style="434" customWidth="1"/>
    <col min="21" max="21" width="2.7109375" style="434" customWidth="1"/>
    <col min="22" max="22" width="11.421875" style="434" customWidth="1"/>
    <col min="23" max="23" width="2.7109375" style="434" customWidth="1"/>
    <col min="24" max="24" width="11.421875" style="434" customWidth="1"/>
    <col min="25" max="25" width="2.7109375" style="434" customWidth="1"/>
    <col min="26" max="26" width="11.421875" style="434" customWidth="1"/>
    <col min="27" max="27" width="2.7109375" style="434" customWidth="1"/>
    <col min="28" max="28" width="11.421875" style="434" customWidth="1"/>
    <col min="29" max="29" width="2.7109375" style="434" customWidth="1"/>
    <col min="30" max="30" width="11.421875" style="434" customWidth="1"/>
    <col min="31" max="31" width="2.7109375" style="434" customWidth="1"/>
    <col min="32" max="32" width="11.421875" style="434" customWidth="1"/>
    <col min="33" max="33" width="2.7109375" style="434" customWidth="1"/>
    <col min="34" max="16384" width="9.140625" style="434" customWidth="1"/>
  </cols>
  <sheetData>
    <row r="1" ht="6" customHeight="1"/>
    <row r="2" spans="1:2" s="437" customFormat="1" ht="17.25" customHeight="1">
      <c r="A2" s="435"/>
      <c r="B2" s="436" t="s">
        <v>210</v>
      </c>
    </row>
    <row r="3" ht="15.75" customHeight="1" thickBot="1">
      <c r="B3" s="385" t="s">
        <v>257</v>
      </c>
    </row>
    <row r="4" spans="2:13" ht="24" customHeight="1" thickBot="1">
      <c r="B4" s="437"/>
      <c r="C4" s="505" t="s">
        <v>211</v>
      </c>
      <c r="D4" s="505"/>
      <c r="E4" s="505" t="s">
        <v>211</v>
      </c>
      <c r="F4" s="505"/>
      <c r="G4" s="505" t="s">
        <v>3</v>
      </c>
      <c r="H4" s="505"/>
      <c r="I4" s="505" t="s">
        <v>61</v>
      </c>
      <c r="J4" s="505"/>
      <c r="K4" s="505" t="s">
        <v>212</v>
      </c>
      <c r="L4" s="505"/>
      <c r="M4" s="438"/>
    </row>
    <row r="5" spans="2:10" ht="17.25" customHeight="1" thickBot="1">
      <c r="B5" s="439"/>
      <c r="C5" s="505" t="s">
        <v>140</v>
      </c>
      <c r="D5" s="505"/>
      <c r="E5" s="505" t="s">
        <v>213</v>
      </c>
      <c r="F5" s="505"/>
      <c r="G5" s="440"/>
      <c r="H5" s="440"/>
      <c r="I5" s="440"/>
      <c r="J5" s="440"/>
    </row>
    <row r="6" spans="2:13" ht="17.25" customHeight="1" thickBot="1">
      <c r="B6" s="439"/>
      <c r="C6" s="503" t="s">
        <v>214</v>
      </c>
      <c r="D6" s="503"/>
      <c r="E6" s="503" t="s">
        <v>214</v>
      </c>
      <c r="F6" s="503"/>
      <c r="G6" s="503" t="s">
        <v>214</v>
      </c>
      <c r="H6" s="503"/>
      <c r="I6" s="503" t="s">
        <v>214</v>
      </c>
      <c r="J6" s="503"/>
      <c r="K6" s="504" t="s">
        <v>215</v>
      </c>
      <c r="L6" s="504"/>
      <c r="M6" s="441"/>
    </row>
    <row r="7" spans="2:13" ht="18" customHeight="1" thickBot="1">
      <c r="B7" s="442"/>
      <c r="C7" s="443">
        <v>2014</v>
      </c>
      <c r="D7" s="444">
        <v>2013</v>
      </c>
      <c r="E7" s="443">
        <v>2014</v>
      </c>
      <c r="F7" s="444">
        <v>2013</v>
      </c>
      <c r="G7" s="443">
        <v>2014</v>
      </c>
      <c r="H7" s="444">
        <v>2013</v>
      </c>
      <c r="I7" s="443" t="s">
        <v>216</v>
      </c>
      <c r="J7" s="444">
        <v>2013</v>
      </c>
      <c r="K7" s="443" t="s">
        <v>216</v>
      </c>
      <c r="L7" s="444">
        <v>2013</v>
      </c>
      <c r="M7" s="445"/>
    </row>
    <row r="8" spans="2:13" ht="16.5" customHeight="1">
      <c r="B8" s="446" t="s">
        <v>217</v>
      </c>
      <c r="C8" s="447">
        <v>5294.7333499999995</v>
      </c>
      <c r="D8" s="448">
        <v>4734.8585</v>
      </c>
      <c r="E8" s="447">
        <v>5294.7333499999995</v>
      </c>
      <c r="F8" s="448">
        <v>4734.8584999999985</v>
      </c>
      <c r="G8" s="447">
        <v>3307.84406</v>
      </c>
      <c r="H8" s="448">
        <v>3239.45771</v>
      </c>
      <c r="I8" s="447">
        <v>264.78403000000003</v>
      </c>
      <c r="J8" s="448">
        <v>180.10021</v>
      </c>
      <c r="K8" s="449">
        <v>52.00506682998595</v>
      </c>
      <c r="L8" s="450">
        <v>39.689598721674926</v>
      </c>
      <c r="M8" s="450"/>
    </row>
    <row r="9" spans="2:13" ht="16.5" customHeight="1">
      <c r="B9" s="446" t="s">
        <v>218</v>
      </c>
      <c r="C9" s="447">
        <v>807.89016</v>
      </c>
      <c r="D9" s="448">
        <v>769.9035200000001</v>
      </c>
      <c r="E9" s="447">
        <v>807.8901600000002</v>
      </c>
      <c r="F9" s="448">
        <v>769.9035200000001</v>
      </c>
      <c r="G9" s="447">
        <v>810.1809300000001</v>
      </c>
      <c r="H9" s="448">
        <v>772.0068100000001</v>
      </c>
      <c r="I9" s="447">
        <v>70.97796000000001</v>
      </c>
      <c r="J9" s="448">
        <v>57.762699999999995</v>
      </c>
      <c r="K9" s="449">
        <v>101.80210018888748</v>
      </c>
      <c r="L9" s="450">
        <v>90.69665526227136</v>
      </c>
      <c r="M9" s="450"/>
    </row>
    <row r="10" spans="2:13" ht="16.5" customHeight="1">
      <c r="B10" s="446" t="s">
        <v>145</v>
      </c>
      <c r="C10" s="447">
        <v>227.71045999999998</v>
      </c>
      <c r="D10" s="448">
        <v>249.18076000000002</v>
      </c>
      <c r="E10" s="447">
        <v>223.10520094984037</v>
      </c>
      <c r="F10" s="448">
        <v>249.18076000000002</v>
      </c>
      <c r="G10" s="447">
        <v>91.84513000000001</v>
      </c>
      <c r="H10" s="448">
        <v>93.42237</v>
      </c>
      <c r="I10" s="447">
        <v>21.758689999999998</v>
      </c>
      <c r="J10" s="448">
        <v>18.28237</v>
      </c>
      <c r="K10" s="449">
        <v>61.639379152481034</v>
      </c>
      <c r="L10" s="450">
        <v>56.03819665126559</v>
      </c>
      <c r="M10" s="450"/>
    </row>
    <row r="11" spans="2:13" ht="16.5" customHeight="1">
      <c r="B11" s="446" t="s">
        <v>146</v>
      </c>
      <c r="C11" s="447">
        <v>112.16086999999999</v>
      </c>
      <c r="D11" s="448">
        <v>99.23608</v>
      </c>
      <c r="E11" s="447">
        <v>112.16086999999999</v>
      </c>
      <c r="F11" s="448">
        <v>99.23607999999996</v>
      </c>
      <c r="G11" s="447">
        <v>107.836</v>
      </c>
      <c r="H11" s="448">
        <v>72.9987</v>
      </c>
      <c r="I11" s="447">
        <v>6.17008</v>
      </c>
      <c r="J11" s="448">
        <v>6.15337</v>
      </c>
      <c r="K11" s="449">
        <v>51.84041042890304</v>
      </c>
      <c r="L11" s="450">
        <v>57.15343581722341</v>
      </c>
      <c r="M11" s="450"/>
    </row>
    <row r="12" spans="2:14" ht="16.5" customHeight="1">
      <c r="B12" s="451" t="s">
        <v>219</v>
      </c>
      <c r="C12" s="452">
        <v>6442.49484</v>
      </c>
      <c r="D12" s="453">
        <v>5853.17886</v>
      </c>
      <c r="E12" s="452">
        <v>6437.88958094984</v>
      </c>
      <c r="F12" s="453">
        <v>5853.178859999998</v>
      </c>
      <c r="G12" s="452">
        <v>4317.70612</v>
      </c>
      <c r="H12" s="453">
        <v>4177.88559</v>
      </c>
      <c r="I12" s="452">
        <v>363.69076</v>
      </c>
      <c r="J12" s="453">
        <v>262.29865</v>
      </c>
      <c r="K12" s="454">
        <v>58.09069819103707</v>
      </c>
      <c r="L12" s="455">
        <v>46.767986978399215</v>
      </c>
      <c r="M12" s="456"/>
      <c r="N12" s="457"/>
    </row>
    <row r="13" spans="2:14" ht="3.75" customHeight="1">
      <c r="B13" s="458"/>
      <c r="C13" s="459" t="s">
        <v>220</v>
      </c>
      <c r="D13" s="460" t="s">
        <v>220</v>
      </c>
      <c r="E13" s="459" t="s">
        <v>220</v>
      </c>
      <c r="F13" s="460" t="s">
        <v>220</v>
      </c>
      <c r="G13" s="459" t="s">
        <v>220</v>
      </c>
      <c r="H13" s="460" t="s">
        <v>220</v>
      </c>
      <c r="I13" s="459" t="s">
        <v>220</v>
      </c>
      <c r="J13" s="460" t="s">
        <v>220</v>
      </c>
      <c r="K13" s="461" t="s">
        <v>220</v>
      </c>
      <c r="L13" s="462" t="s">
        <v>220</v>
      </c>
      <c r="M13" s="463"/>
      <c r="N13" s="463"/>
    </row>
    <row r="14" spans="2:14" ht="16.5" customHeight="1">
      <c r="B14" s="446" t="s">
        <v>221</v>
      </c>
      <c r="C14" s="447">
        <v>3104.5737200000003</v>
      </c>
      <c r="D14" s="448">
        <v>2136.03176</v>
      </c>
      <c r="E14" s="447">
        <v>3104.57372</v>
      </c>
      <c r="F14" s="448">
        <v>2136.03176</v>
      </c>
      <c r="G14" s="447">
        <v>167.61113</v>
      </c>
      <c r="H14" s="448">
        <v>161.27808</v>
      </c>
      <c r="I14" s="447">
        <v>2.92985</v>
      </c>
      <c r="J14" s="448">
        <v>26.1384</v>
      </c>
      <c r="K14" s="449">
        <v>2.0480105564090216</v>
      </c>
      <c r="L14" s="450">
        <v>21.552545289745645</v>
      </c>
      <c r="M14" s="450"/>
      <c r="N14" s="457"/>
    </row>
    <row r="15" spans="2:14" ht="16.5" customHeight="1">
      <c r="B15" s="446" t="s">
        <v>222</v>
      </c>
      <c r="C15" s="447">
        <v>1718.53655</v>
      </c>
      <c r="D15" s="448">
        <v>2156.63154</v>
      </c>
      <c r="E15" s="447">
        <v>1718.5365500000007</v>
      </c>
      <c r="F15" s="448">
        <v>1633.539540000001</v>
      </c>
      <c r="G15" s="447">
        <v>450.97232</v>
      </c>
      <c r="H15" s="448">
        <v>812.29803</v>
      </c>
      <c r="I15" s="447">
        <v>76.86152</v>
      </c>
      <c r="J15" s="448">
        <v>64.15942</v>
      </c>
      <c r="K15" s="449">
        <v>36.54476564428733</v>
      </c>
      <c r="L15" s="450">
        <v>33.590342468721964</v>
      </c>
      <c r="M15" s="450"/>
      <c r="N15" s="457"/>
    </row>
    <row r="16" spans="2:14" ht="16.5" customHeight="1">
      <c r="B16" s="446" t="s">
        <v>223</v>
      </c>
      <c r="C16" s="447">
        <v>495.95880999999997</v>
      </c>
      <c r="D16" s="448">
        <v>536.49187</v>
      </c>
      <c r="E16" s="447">
        <v>495.95881</v>
      </c>
      <c r="F16" s="448">
        <v>536.4918700000001</v>
      </c>
      <c r="G16" s="447">
        <v>140.22003</v>
      </c>
      <c r="H16" s="448">
        <v>155.51785999999998</v>
      </c>
      <c r="I16" s="447">
        <v>39.78181</v>
      </c>
      <c r="J16" s="448">
        <v>6.76607</v>
      </c>
      <c r="K16" s="449">
        <v>98.41530383219266</v>
      </c>
      <c r="L16" s="450">
        <v>18.30886583550548</v>
      </c>
      <c r="M16" s="450"/>
      <c r="N16" s="457"/>
    </row>
    <row r="17" spans="2:14" ht="16.5" customHeight="1">
      <c r="B17" s="446" t="s">
        <v>152</v>
      </c>
      <c r="C17" s="447">
        <v>22.37211</v>
      </c>
      <c r="D17" s="448">
        <v>21.352</v>
      </c>
      <c r="E17" s="447">
        <v>22.37211</v>
      </c>
      <c r="F17" s="448">
        <v>21.352</v>
      </c>
      <c r="G17" s="447">
        <v>13.12453</v>
      </c>
      <c r="H17" s="448">
        <v>13.0225</v>
      </c>
      <c r="I17" s="447">
        <v>0</v>
      </c>
      <c r="J17" s="448">
        <v>1.26437</v>
      </c>
      <c r="K17" s="464" t="s">
        <v>224</v>
      </c>
      <c r="L17" s="465">
        <v>179.88207620695613</v>
      </c>
      <c r="M17" s="450"/>
      <c r="N17" s="457"/>
    </row>
    <row r="18" spans="2:14" ht="16.5" customHeight="1">
      <c r="B18" s="446" t="s">
        <v>225</v>
      </c>
      <c r="C18" s="447">
        <v>245.0753</v>
      </c>
      <c r="D18" s="448">
        <v>175.44726</v>
      </c>
      <c r="E18" s="447">
        <v>251.29962773643848</v>
      </c>
      <c r="F18" s="448">
        <v>175.44725999999997</v>
      </c>
      <c r="G18" s="447">
        <v>42.48319</v>
      </c>
      <c r="H18" s="448">
        <v>32.957620000000006</v>
      </c>
      <c r="I18" s="447">
        <v>6.7532</v>
      </c>
      <c r="J18" s="448">
        <v>-6.33406</v>
      </c>
      <c r="K18" s="449">
        <v>101.52353688492165</v>
      </c>
      <c r="L18" s="465">
        <v>-118.96370894679285</v>
      </c>
      <c r="M18" s="450"/>
      <c r="N18" s="457"/>
    </row>
    <row r="19" spans="2:14" ht="16.5" customHeight="1">
      <c r="B19" s="446" t="s">
        <v>153</v>
      </c>
      <c r="C19" s="447">
        <v>14.55</v>
      </c>
      <c r="D19" s="448">
        <v>12.493</v>
      </c>
      <c r="E19" s="447">
        <v>14.55</v>
      </c>
      <c r="F19" s="448">
        <v>12.493</v>
      </c>
      <c r="G19" s="447">
        <v>8.037</v>
      </c>
      <c r="H19" s="448">
        <v>6.481</v>
      </c>
      <c r="I19" s="447">
        <v>2.259</v>
      </c>
      <c r="J19" s="448">
        <v>1.828</v>
      </c>
      <c r="K19" s="464">
        <v>322.8047863418851</v>
      </c>
      <c r="L19" s="465">
        <v>290.6177216397326</v>
      </c>
      <c r="M19" s="450"/>
      <c r="N19" s="457"/>
    </row>
    <row r="20" spans="2:14" ht="16.5" customHeight="1">
      <c r="B20" s="451" t="s">
        <v>226</v>
      </c>
      <c r="C20" s="452">
        <v>5601.06649</v>
      </c>
      <c r="D20" s="453">
        <v>5038.447429999999</v>
      </c>
      <c r="E20" s="452">
        <v>5607.29081773644</v>
      </c>
      <c r="F20" s="453">
        <v>4515.3554300000005</v>
      </c>
      <c r="G20" s="452">
        <v>822.4481999999999</v>
      </c>
      <c r="H20" s="453">
        <v>1181.55509</v>
      </c>
      <c r="I20" s="452">
        <v>128.52467</v>
      </c>
      <c r="J20" s="453">
        <v>93.8222</v>
      </c>
      <c r="K20" s="454">
        <v>31.983052454891702</v>
      </c>
      <c r="L20" s="455">
        <v>26.362361310136894</v>
      </c>
      <c r="M20" s="456"/>
      <c r="N20" s="457"/>
    </row>
    <row r="21" spans="2:14" ht="3.75" customHeight="1">
      <c r="B21" s="458"/>
      <c r="C21" s="459" t="s">
        <v>220</v>
      </c>
      <c r="D21" s="460" t="s">
        <v>220</v>
      </c>
      <c r="E21" s="459" t="s">
        <v>220</v>
      </c>
      <c r="F21" s="460" t="s">
        <v>220</v>
      </c>
      <c r="G21" s="459" t="s">
        <v>220</v>
      </c>
      <c r="H21" s="460" t="s">
        <v>220</v>
      </c>
      <c r="I21" s="459" t="s">
        <v>220</v>
      </c>
      <c r="J21" s="460" t="s">
        <v>220</v>
      </c>
      <c r="K21" s="461" t="s">
        <v>220</v>
      </c>
      <c r="L21" s="462" t="s">
        <v>220</v>
      </c>
      <c r="M21" s="463"/>
      <c r="N21" s="463"/>
    </row>
    <row r="22" spans="2:14" ht="16.5" customHeight="1">
      <c r="B22" s="446" t="s">
        <v>155</v>
      </c>
      <c r="C22" s="447">
        <v>104.2765</v>
      </c>
      <c r="D22" s="448">
        <v>73.56056</v>
      </c>
      <c r="E22" s="447">
        <v>102.58164591539808</v>
      </c>
      <c r="F22" s="448">
        <v>73.56056</v>
      </c>
      <c r="G22" s="447">
        <v>17.532400000000003</v>
      </c>
      <c r="H22" s="448">
        <v>28.00681</v>
      </c>
      <c r="I22" s="447">
        <v>10.396790000000001</v>
      </c>
      <c r="J22" s="448">
        <v>3.12295</v>
      </c>
      <c r="K22" s="449">
        <v>411.98717480250286</v>
      </c>
      <c r="L22" s="450">
        <v>153.47896884268076</v>
      </c>
      <c r="M22" s="450"/>
      <c r="N22" s="457"/>
    </row>
    <row r="23" spans="2:14" ht="16.5" customHeight="1">
      <c r="B23" s="446" t="s">
        <v>156</v>
      </c>
      <c r="C23" s="447">
        <v>429.05696</v>
      </c>
      <c r="D23" s="448">
        <v>325.1365</v>
      </c>
      <c r="E23" s="447">
        <v>426.7113100000001</v>
      </c>
      <c r="F23" s="448">
        <v>325.1365</v>
      </c>
      <c r="G23" s="447">
        <v>129.19929</v>
      </c>
      <c r="H23" s="448">
        <v>114.86285000000001</v>
      </c>
      <c r="I23" s="447">
        <v>49.094190000000005</v>
      </c>
      <c r="J23" s="448">
        <v>29.732860000000002</v>
      </c>
      <c r="K23" s="449">
        <v>250.55744624697817</v>
      </c>
      <c r="L23" s="450">
        <v>177.15094235943513</v>
      </c>
      <c r="M23" s="450"/>
      <c r="N23" s="457"/>
    </row>
    <row r="24" spans="2:14" ht="16.5" customHeight="1">
      <c r="B24" s="446" t="s">
        <v>157</v>
      </c>
      <c r="C24" s="447">
        <v>63.653940000000006</v>
      </c>
      <c r="D24" s="448">
        <v>61.337230000000005</v>
      </c>
      <c r="E24" s="447">
        <v>63.653940000000006</v>
      </c>
      <c r="F24" s="448">
        <v>61.33723000000001</v>
      </c>
      <c r="G24" s="447">
        <v>21.30824</v>
      </c>
      <c r="H24" s="448">
        <v>21.74544</v>
      </c>
      <c r="I24" s="447">
        <v>6.40736</v>
      </c>
      <c r="J24" s="448">
        <v>4.56116</v>
      </c>
      <c r="K24" s="449">
        <v>425.6122261751127</v>
      </c>
      <c r="L24" s="450">
        <v>331.5253563663538</v>
      </c>
      <c r="M24" s="450"/>
      <c r="N24" s="457"/>
    </row>
    <row r="25" spans="2:14" ht="15.75" customHeight="1">
      <c r="B25" s="451" t="s">
        <v>158</v>
      </c>
      <c r="C25" s="452">
        <v>596.9874</v>
      </c>
      <c r="D25" s="453">
        <v>460.03429</v>
      </c>
      <c r="E25" s="452">
        <v>592.9468959153982</v>
      </c>
      <c r="F25" s="453">
        <v>460.03429000000006</v>
      </c>
      <c r="G25" s="452">
        <v>168.03993</v>
      </c>
      <c r="H25" s="453">
        <v>164.6151</v>
      </c>
      <c r="I25" s="452">
        <v>65.89833999999999</v>
      </c>
      <c r="J25" s="453">
        <v>37.41697</v>
      </c>
      <c r="K25" s="454">
        <v>278.9583599658762</v>
      </c>
      <c r="L25" s="455">
        <v>185.28299900589133</v>
      </c>
      <c r="M25" s="456"/>
      <c r="N25" s="457"/>
    </row>
    <row r="26" spans="2:14" ht="3.75" customHeight="1">
      <c r="B26" s="458"/>
      <c r="C26" s="459" t="s">
        <v>220</v>
      </c>
      <c r="D26" s="460" t="s">
        <v>220</v>
      </c>
      <c r="E26" s="459" t="s">
        <v>220</v>
      </c>
      <c r="F26" s="460" t="s">
        <v>220</v>
      </c>
      <c r="G26" s="459" t="s">
        <v>220</v>
      </c>
      <c r="H26" s="460" t="s">
        <v>220</v>
      </c>
      <c r="I26" s="459" t="s">
        <v>220</v>
      </c>
      <c r="J26" s="460" t="s">
        <v>220</v>
      </c>
      <c r="K26" s="461" t="s">
        <v>220</v>
      </c>
      <c r="L26" s="462" t="s">
        <v>220</v>
      </c>
      <c r="M26" s="463"/>
      <c r="N26" s="463"/>
    </row>
    <row r="27" spans="2:14" ht="17.25" customHeight="1">
      <c r="B27" s="446" t="s">
        <v>159</v>
      </c>
      <c r="C27" s="447">
        <v>3030.36675</v>
      </c>
      <c r="D27" s="448">
        <v>2294.45898</v>
      </c>
      <c r="E27" s="447">
        <v>2781.0699592492942</v>
      </c>
      <c r="F27" s="448">
        <v>2294.4589799999994</v>
      </c>
      <c r="G27" s="447">
        <v>277.9163</v>
      </c>
      <c r="H27" s="448">
        <v>236.06184</v>
      </c>
      <c r="I27" s="447">
        <v>126.12943</v>
      </c>
      <c r="J27" s="448">
        <v>102.59975</v>
      </c>
      <c r="K27" s="449">
        <v>57.87545590741232</v>
      </c>
      <c r="L27" s="450">
        <v>58.1814821409252</v>
      </c>
      <c r="M27" s="450"/>
      <c r="N27" s="457"/>
    </row>
    <row r="28" spans="2:14" ht="16.5" customHeight="1">
      <c r="B28" s="451" t="s">
        <v>227</v>
      </c>
      <c r="C28" s="452">
        <v>3030.36675</v>
      </c>
      <c r="D28" s="453">
        <v>2294.45898</v>
      </c>
      <c r="E28" s="452">
        <v>2781.0699592492942</v>
      </c>
      <c r="F28" s="453">
        <v>2294.4589799999994</v>
      </c>
      <c r="G28" s="452">
        <v>277.9163</v>
      </c>
      <c r="H28" s="453">
        <v>236.06184</v>
      </c>
      <c r="I28" s="452">
        <v>126.12943</v>
      </c>
      <c r="J28" s="453">
        <v>102.59975</v>
      </c>
      <c r="K28" s="454">
        <v>57.87545590741232</v>
      </c>
      <c r="L28" s="455">
        <v>58.1814821409252</v>
      </c>
      <c r="M28" s="456"/>
      <c r="N28" s="457"/>
    </row>
    <row r="29" spans="2:14" ht="3.75" customHeight="1">
      <c r="B29" s="458"/>
      <c r="C29" s="459" t="s">
        <v>220</v>
      </c>
      <c r="D29" s="460" t="s">
        <v>220</v>
      </c>
      <c r="E29" s="459" t="s">
        <v>220</v>
      </c>
      <c r="F29" s="460" t="s">
        <v>220</v>
      </c>
      <c r="G29" s="459" t="s">
        <v>220</v>
      </c>
      <c r="H29" s="460" t="s">
        <v>220</v>
      </c>
      <c r="I29" s="459" t="s">
        <v>220</v>
      </c>
      <c r="J29" s="460" t="s">
        <v>220</v>
      </c>
      <c r="K29" s="461" t="s">
        <v>220</v>
      </c>
      <c r="L29" s="462" t="s">
        <v>220</v>
      </c>
      <c r="M29" s="463"/>
      <c r="N29" s="463"/>
    </row>
    <row r="30" spans="2:14" ht="17.25" customHeight="1">
      <c r="B30" s="446" t="s">
        <v>228</v>
      </c>
      <c r="C30" s="447">
        <v>114.03542</v>
      </c>
      <c r="D30" s="448">
        <v>117.40328</v>
      </c>
      <c r="E30" s="447">
        <v>114.03542000000004</v>
      </c>
      <c r="F30" s="448">
        <v>117.40328000000002</v>
      </c>
      <c r="G30" s="447">
        <v>84.36019</v>
      </c>
      <c r="H30" s="448">
        <v>90.03658</v>
      </c>
      <c r="I30" s="447">
        <v>-20.8965</v>
      </c>
      <c r="J30" s="448">
        <v>9.674430000000001</v>
      </c>
      <c r="K30" s="449">
        <v>-448.6060278543522</v>
      </c>
      <c r="L30" s="450">
        <v>197.7787989171244</v>
      </c>
      <c r="M30" s="450"/>
      <c r="N30" s="457"/>
    </row>
    <row r="31" spans="2:14" ht="15.75" customHeight="1">
      <c r="B31" s="451" t="s">
        <v>229</v>
      </c>
      <c r="C31" s="452">
        <v>114.03542</v>
      </c>
      <c r="D31" s="453">
        <v>117.40328</v>
      </c>
      <c r="E31" s="452">
        <v>114.03542000000004</v>
      </c>
      <c r="F31" s="453">
        <v>117.40328000000002</v>
      </c>
      <c r="G31" s="452">
        <v>84.36019</v>
      </c>
      <c r="H31" s="453">
        <v>90.03658</v>
      </c>
      <c r="I31" s="452">
        <v>-20.8965</v>
      </c>
      <c r="J31" s="453">
        <v>9.674430000000001</v>
      </c>
      <c r="K31" s="454">
        <v>-448.6060278543522</v>
      </c>
      <c r="L31" s="455">
        <v>197.7787989171244</v>
      </c>
      <c r="M31" s="456"/>
      <c r="N31" s="457"/>
    </row>
    <row r="32" spans="2:14" ht="3.75" customHeight="1">
      <c r="B32" s="458"/>
      <c r="C32" s="459" t="s">
        <v>220</v>
      </c>
      <c r="D32" s="460" t="s">
        <v>220</v>
      </c>
      <c r="E32" s="459" t="s">
        <v>220</v>
      </c>
      <c r="F32" s="460" t="s">
        <v>220</v>
      </c>
      <c r="G32" s="459" t="s">
        <v>220</v>
      </c>
      <c r="H32" s="460" t="s">
        <v>220</v>
      </c>
      <c r="I32" s="459" t="s">
        <v>220</v>
      </c>
      <c r="J32" s="460" t="s">
        <v>220</v>
      </c>
      <c r="K32" s="461" t="s">
        <v>220</v>
      </c>
      <c r="L32" s="462" t="s">
        <v>220</v>
      </c>
      <c r="M32" s="463"/>
      <c r="N32" s="457"/>
    </row>
    <row r="33" spans="2:14" ht="16.5" customHeight="1">
      <c r="B33" s="466" t="s">
        <v>230</v>
      </c>
      <c r="C33" s="447">
        <v>422.22382</v>
      </c>
      <c r="D33" s="448">
        <v>363.13509999999997</v>
      </c>
      <c r="E33" s="447">
        <v>396.46238558294857</v>
      </c>
      <c r="F33" s="448">
        <v>363.1351000000001</v>
      </c>
      <c r="G33" s="447">
        <v>129.0223</v>
      </c>
      <c r="H33" s="448">
        <v>125.75795</v>
      </c>
      <c r="I33" s="447">
        <v>-64.32783</v>
      </c>
      <c r="J33" s="448">
        <v>-146.21765</v>
      </c>
      <c r="K33" s="449">
        <v>-225.98523408321856</v>
      </c>
      <c r="L33" s="450">
        <v>-595.0874226858233</v>
      </c>
      <c r="M33" s="450"/>
      <c r="N33" s="457"/>
    </row>
    <row r="34" spans="2:14" ht="16.5" customHeight="1">
      <c r="B34" s="466" t="s">
        <v>231</v>
      </c>
      <c r="C34" s="447">
        <v>476.98091999999997</v>
      </c>
      <c r="D34" s="448">
        <v>392.60386</v>
      </c>
      <c r="E34" s="447">
        <v>456.65133185643145</v>
      </c>
      <c r="F34" s="448">
        <v>392.6038600000001</v>
      </c>
      <c r="G34" s="447">
        <v>50.036559999999994</v>
      </c>
      <c r="H34" s="448">
        <v>38.18544</v>
      </c>
      <c r="I34" s="447">
        <v>0</v>
      </c>
      <c r="J34" s="448">
        <v>0</v>
      </c>
      <c r="K34" s="464" t="s">
        <v>224</v>
      </c>
      <c r="L34" s="465" t="s">
        <v>224</v>
      </c>
      <c r="M34" s="450"/>
      <c r="N34" s="457"/>
    </row>
    <row r="35" spans="2:14" ht="16.5" customHeight="1">
      <c r="B35" s="467" t="s">
        <v>232</v>
      </c>
      <c r="C35" s="447">
        <v>198.64897</v>
      </c>
      <c r="D35" s="448">
        <v>157.92165</v>
      </c>
      <c r="E35" s="447">
        <v>191.30963615023265</v>
      </c>
      <c r="F35" s="448">
        <v>157.92165000000003</v>
      </c>
      <c r="G35" s="447">
        <v>63.83823</v>
      </c>
      <c r="H35" s="448">
        <v>55.292919999999995</v>
      </c>
      <c r="I35" s="447">
        <v>10.819799999999999</v>
      </c>
      <c r="J35" s="448">
        <v>10.05647</v>
      </c>
      <c r="K35" s="449">
        <v>303.3026038245973</v>
      </c>
      <c r="L35" s="450">
        <v>365.3394775504552</v>
      </c>
      <c r="M35" s="450"/>
      <c r="N35" s="457"/>
    </row>
    <row r="36" spans="2:14" ht="16.5" customHeight="1">
      <c r="B36" s="467" t="s">
        <v>233</v>
      </c>
      <c r="C36" s="447">
        <v>117.08456</v>
      </c>
      <c r="D36" s="448">
        <v>110.13179</v>
      </c>
      <c r="E36" s="447">
        <v>112.65476106185372</v>
      </c>
      <c r="F36" s="448">
        <v>110.13178999999998</v>
      </c>
      <c r="G36" s="447">
        <v>54.963660000000004</v>
      </c>
      <c r="H36" s="448">
        <v>47.72044</v>
      </c>
      <c r="I36" s="447">
        <v>2.8760700000000003</v>
      </c>
      <c r="J36" s="448">
        <v>5.05136</v>
      </c>
      <c r="K36" s="449">
        <v>83.91661523276207</v>
      </c>
      <c r="L36" s="450">
        <v>186.42734499375538</v>
      </c>
      <c r="M36" s="450"/>
      <c r="N36" s="457"/>
    </row>
    <row r="37" spans="2:14" ht="16.5" customHeight="1">
      <c r="B37" s="467" t="s">
        <v>234</v>
      </c>
      <c r="C37" s="447">
        <v>0</v>
      </c>
      <c r="D37" s="448">
        <v>0</v>
      </c>
      <c r="E37" s="447">
        <v>0</v>
      </c>
      <c r="F37" s="448">
        <v>0</v>
      </c>
      <c r="G37" s="447">
        <v>1.6329500000000001</v>
      </c>
      <c r="H37" s="448">
        <v>1.5359500000000001</v>
      </c>
      <c r="I37" s="447">
        <v>1.93533</v>
      </c>
      <c r="J37" s="448">
        <v>1.7178099999999998</v>
      </c>
      <c r="K37" s="449">
        <v>46.48090173232762</v>
      </c>
      <c r="L37" s="450">
        <v>39.037413059464065</v>
      </c>
      <c r="M37" s="450"/>
      <c r="N37" s="457"/>
    </row>
    <row r="38" spans="2:14" ht="16.5" customHeight="1">
      <c r="B38" s="467" t="s">
        <v>235</v>
      </c>
      <c r="C38" s="447">
        <v>274.40158</v>
      </c>
      <c r="D38" s="448">
        <v>255.73865</v>
      </c>
      <c r="E38" s="447">
        <v>257.94555224104727</v>
      </c>
      <c r="F38" s="448">
        <v>255.73864999999995</v>
      </c>
      <c r="G38" s="447">
        <v>228.9999</v>
      </c>
      <c r="H38" s="448">
        <v>132.1489</v>
      </c>
      <c r="I38" s="447">
        <v>26.37388</v>
      </c>
      <c r="J38" s="448">
        <v>18.364369999999997</v>
      </c>
      <c r="K38" s="449">
        <v>267.54298941897486</v>
      </c>
      <c r="L38" s="450">
        <v>222.6222239073855</v>
      </c>
      <c r="M38" s="450"/>
      <c r="N38" s="457"/>
    </row>
    <row r="39" spans="2:14" ht="16.5" customHeight="1">
      <c r="B39" s="467" t="s">
        <v>236</v>
      </c>
      <c r="C39" s="447">
        <v>1489.33985</v>
      </c>
      <c r="D39" s="448">
        <v>1279.53105</v>
      </c>
      <c r="E39" s="447">
        <v>1415.0236668925136</v>
      </c>
      <c r="F39" s="448">
        <v>1279.53105</v>
      </c>
      <c r="G39" s="447">
        <v>528.4936</v>
      </c>
      <c r="H39" s="448">
        <v>400.6416</v>
      </c>
      <c r="I39" s="447">
        <v>-21.943630000000002</v>
      </c>
      <c r="J39" s="448">
        <v>-110.84245</v>
      </c>
      <c r="K39" s="449">
        <v>-34.07934431587103</v>
      </c>
      <c r="L39" s="450">
        <v>-199.2745977086231</v>
      </c>
      <c r="M39" s="450"/>
      <c r="N39" s="457"/>
    </row>
    <row r="40" spans="2:14" ht="16.5" customHeight="1">
      <c r="B40" s="467" t="s">
        <v>169</v>
      </c>
      <c r="C40" s="447">
        <v>51.69045</v>
      </c>
      <c r="D40" s="448">
        <v>49.36288</v>
      </c>
      <c r="E40" s="447">
        <v>52.06717890126734</v>
      </c>
      <c r="F40" s="448">
        <v>49.362880000000004</v>
      </c>
      <c r="G40" s="447">
        <v>18.87077</v>
      </c>
      <c r="H40" s="448">
        <v>12.43492</v>
      </c>
      <c r="I40" s="447">
        <v>5.58932</v>
      </c>
      <c r="J40" s="448">
        <v>3.81896</v>
      </c>
      <c r="K40" s="449">
        <v>395.9337158554946</v>
      </c>
      <c r="L40" s="450">
        <v>294.9596399616495</v>
      </c>
      <c r="M40" s="450"/>
      <c r="N40" s="457"/>
    </row>
    <row r="41" spans="2:14" ht="16.5" customHeight="1">
      <c r="B41" s="467" t="s">
        <v>171</v>
      </c>
      <c r="C41" s="447">
        <v>63.32684</v>
      </c>
      <c r="D41" s="448">
        <v>65.89823</v>
      </c>
      <c r="E41" s="447">
        <v>63.32684</v>
      </c>
      <c r="F41" s="448">
        <v>65.89822999999998</v>
      </c>
      <c r="G41" s="447">
        <v>55.51329</v>
      </c>
      <c r="H41" s="448">
        <v>57.56564</v>
      </c>
      <c r="I41" s="447">
        <v>8.878440000000001</v>
      </c>
      <c r="J41" s="448">
        <v>4.0282</v>
      </c>
      <c r="K41" s="449">
        <v>279.1522807795089</v>
      </c>
      <c r="L41" s="450">
        <v>131.68660942356678</v>
      </c>
      <c r="M41" s="450"/>
      <c r="N41" s="457"/>
    </row>
    <row r="42" spans="2:13" ht="16.5" customHeight="1">
      <c r="B42" s="467" t="s">
        <v>170</v>
      </c>
      <c r="C42" s="447">
        <v>28.456599999999998</v>
      </c>
      <c r="D42" s="448">
        <v>30.700590000000002</v>
      </c>
      <c r="E42" s="447">
        <v>29.535370682646843</v>
      </c>
      <c r="F42" s="448">
        <v>30.70059</v>
      </c>
      <c r="G42" s="447">
        <v>8.76855</v>
      </c>
      <c r="H42" s="448">
        <v>9.09219</v>
      </c>
      <c r="I42" s="447">
        <v>2.84427</v>
      </c>
      <c r="J42" s="448">
        <v>1.6096300000000001</v>
      </c>
      <c r="K42" s="449">
        <v>298.2648602434993</v>
      </c>
      <c r="L42" s="450">
        <v>184.17947163182964</v>
      </c>
      <c r="M42" s="450"/>
    </row>
    <row r="43" spans="2:13" ht="16.5" customHeight="1">
      <c r="B43" s="466" t="s">
        <v>172</v>
      </c>
      <c r="C43" s="447">
        <v>28.68912</v>
      </c>
      <c r="D43" s="448">
        <v>67.73286999999999</v>
      </c>
      <c r="E43" s="447">
        <v>29.72555374878682</v>
      </c>
      <c r="F43" s="448">
        <v>67.73287</v>
      </c>
      <c r="G43" s="447">
        <v>19.17544</v>
      </c>
      <c r="H43" s="448">
        <v>19.15016</v>
      </c>
      <c r="I43" s="447">
        <v>2.61237</v>
      </c>
      <c r="J43" s="448">
        <v>4.37267</v>
      </c>
      <c r="K43" s="449">
        <v>177.2593683142221</v>
      </c>
      <c r="L43" s="450">
        <v>305.1811418263572</v>
      </c>
      <c r="M43" s="450"/>
    </row>
    <row r="44" spans="2:13" ht="16.5" customHeight="1">
      <c r="B44" s="467" t="s">
        <v>168</v>
      </c>
      <c r="C44" s="447">
        <v>13.6309</v>
      </c>
      <c r="D44" s="448">
        <v>27.40799</v>
      </c>
      <c r="E44" s="447">
        <v>18.41977547273725</v>
      </c>
      <c r="F44" s="448">
        <v>27.407989999999998</v>
      </c>
      <c r="G44" s="447">
        <v>12.27795</v>
      </c>
      <c r="H44" s="448">
        <v>26.36094</v>
      </c>
      <c r="I44" s="447">
        <v>0</v>
      </c>
      <c r="J44" s="448">
        <v>0.6548099999999999</v>
      </c>
      <c r="K44" s="464" t="s">
        <v>224</v>
      </c>
      <c r="L44" s="465">
        <v>124.44683781123912</v>
      </c>
      <c r="M44" s="450"/>
    </row>
    <row r="45" spans="2:13" ht="16.5" customHeight="1">
      <c r="B45" s="467" t="s">
        <v>175</v>
      </c>
      <c r="C45" s="447">
        <v>16.36124</v>
      </c>
      <c r="D45" s="448">
        <v>16.818270000000002</v>
      </c>
      <c r="E45" s="447">
        <v>16.437750511270366</v>
      </c>
      <c r="F45" s="448">
        <v>16.81827</v>
      </c>
      <c r="G45" s="447">
        <v>16.11731</v>
      </c>
      <c r="H45" s="448">
        <v>16.56313</v>
      </c>
      <c r="I45" s="447">
        <v>3.7211</v>
      </c>
      <c r="J45" s="448">
        <v>1.11384</v>
      </c>
      <c r="K45" s="449">
        <v>442.5532800548271</v>
      </c>
      <c r="L45" s="450">
        <v>148.5386924030248</v>
      </c>
      <c r="M45" s="450"/>
    </row>
    <row r="46" spans="2:13" ht="16.5" customHeight="1">
      <c r="B46" s="467" t="s">
        <v>174</v>
      </c>
      <c r="C46" s="447">
        <v>13.187899999999999</v>
      </c>
      <c r="D46" s="448">
        <v>10.23175</v>
      </c>
      <c r="E46" s="447">
        <v>13.187516182101666</v>
      </c>
      <c r="F46" s="448">
        <v>10.23175</v>
      </c>
      <c r="G46" s="447">
        <v>10.328389999999999</v>
      </c>
      <c r="H46" s="448">
        <v>8.85904</v>
      </c>
      <c r="I46" s="447">
        <v>2.33544</v>
      </c>
      <c r="J46" s="448">
        <v>1.04622</v>
      </c>
      <c r="K46" s="449">
        <v>564.8384645649082</v>
      </c>
      <c r="L46" s="450">
        <v>285.7072245106005</v>
      </c>
      <c r="M46" s="450"/>
    </row>
    <row r="47" spans="2:13" ht="16.5" customHeight="1">
      <c r="B47" s="467" t="s">
        <v>173</v>
      </c>
      <c r="C47" s="447">
        <v>6.09779</v>
      </c>
      <c r="D47" s="448">
        <v>5.7986</v>
      </c>
      <c r="E47" s="447">
        <v>6.0771270150808565</v>
      </c>
      <c r="F47" s="448">
        <v>5.798600000000002</v>
      </c>
      <c r="G47" s="447">
        <v>3.28274</v>
      </c>
      <c r="H47" s="448">
        <v>3.0855</v>
      </c>
      <c r="I47" s="447">
        <v>1.4166800000000002</v>
      </c>
      <c r="J47" s="448">
        <v>0</v>
      </c>
      <c r="K47" s="449">
        <v>735.4525979196709</v>
      </c>
      <c r="L47" s="465" t="s">
        <v>224</v>
      </c>
      <c r="M47" s="450"/>
    </row>
    <row r="48" spans="2:13" ht="16.5" customHeight="1">
      <c r="B48" s="467" t="s">
        <v>237</v>
      </c>
      <c r="C48" s="447">
        <v>221.44084</v>
      </c>
      <c r="D48" s="448">
        <v>273.95117999999997</v>
      </c>
      <c r="E48" s="447">
        <v>228.77711251389115</v>
      </c>
      <c r="F48" s="448">
        <v>273.95117999999997</v>
      </c>
      <c r="G48" s="447">
        <v>144.33444</v>
      </c>
      <c r="H48" s="448">
        <v>153.11151999999998</v>
      </c>
      <c r="I48" s="447">
        <v>26.93691</v>
      </c>
      <c r="J48" s="448">
        <v>16.10757</v>
      </c>
      <c r="K48" s="464">
        <v>299.5491414228284</v>
      </c>
      <c r="L48" s="468">
        <v>190.063236578218</v>
      </c>
      <c r="M48" s="468"/>
    </row>
    <row r="49" spans="2:13" ht="16.5" customHeight="1">
      <c r="B49" s="467" t="s">
        <v>179</v>
      </c>
      <c r="C49" s="447">
        <v>52.15942</v>
      </c>
      <c r="D49" s="448">
        <v>42.97602</v>
      </c>
      <c r="E49" s="447">
        <v>49.180874226541114</v>
      </c>
      <c r="F49" s="448">
        <v>42.976020000000005</v>
      </c>
      <c r="G49" s="447">
        <v>40.00125</v>
      </c>
      <c r="H49" s="448">
        <v>34.86867</v>
      </c>
      <c r="I49" s="447">
        <v>9.13163</v>
      </c>
      <c r="J49" s="448">
        <v>5.1402399999999995</v>
      </c>
      <c r="K49" s="449">
        <v>490.004419716308</v>
      </c>
      <c r="L49" s="450">
        <v>355.20869272563965</v>
      </c>
      <c r="M49" s="450"/>
    </row>
    <row r="50" spans="2:13" ht="16.5" customHeight="1">
      <c r="B50" s="467" t="s">
        <v>238</v>
      </c>
      <c r="C50" s="447">
        <v>0</v>
      </c>
      <c r="D50" s="448">
        <v>1.09228</v>
      </c>
      <c r="E50" s="447">
        <v>0</v>
      </c>
      <c r="F50" s="448">
        <v>1.0922800000000006</v>
      </c>
      <c r="G50" s="447">
        <v>0</v>
      </c>
      <c r="H50" s="448">
        <v>0.56497</v>
      </c>
      <c r="I50" s="447">
        <v>0</v>
      </c>
      <c r="J50" s="448">
        <v>0</v>
      </c>
      <c r="K50" s="464" t="s">
        <v>224</v>
      </c>
      <c r="L50" s="465" t="s">
        <v>224</v>
      </c>
      <c r="M50" s="465"/>
    </row>
    <row r="51" spans="2:13" ht="16.5" customHeight="1">
      <c r="B51" s="451" t="s">
        <v>180</v>
      </c>
      <c r="C51" s="452">
        <v>1763.3761499999998</v>
      </c>
      <c r="D51" s="453">
        <v>1597.55053</v>
      </c>
      <c r="E51" s="452">
        <v>1693.4176936329459</v>
      </c>
      <c r="F51" s="453">
        <v>1597.5505300000002</v>
      </c>
      <c r="G51" s="452">
        <v>713.07002</v>
      </c>
      <c r="H51" s="453">
        <v>589.18676</v>
      </c>
      <c r="I51" s="452">
        <v>14.169</v>
      </c>
      <c r="J51" s="453">
        <v>-89.70776</v>
      </c>
      <c r="K51" s="454">
        <v>18.830950522901535</v>
      </c>
      <c r="L51" s="455">
        <v>-136.86845012255097</v>
      </c>
      <c r="M51" s="456"/>
    </row>
    <row r="52" spans="2:13" ht="5.25" customHeight="1">
      <c r="B52" s="469"/>
      <c r="C52" s="470" t="s">
        <v>220</v>
      </c>
      <c r="D52" s="471" t="s">
        <v>220</v>
      </c>
      <c r="E52" s="470" t="s">
        <v>220</v>
      </c>
      <c r="F52" s="471" t="s">
        <v>220</v>
      </c>
      <c r="G52" s="470" t="s">
        <v>220</v>
      </c>
      <c r="H52" s="471" t="s">
        <v>220</v>
      </c>
      <c r="I52" s="470" t="s">
        <v>220</v>
      </c>
      <c r="J52" s="471" t="s">
        <v>220</v>
      </c>
      <c r="K52" s="472" t="s">
        <v>220</v>
      </c>
      <c r="L52" s="463" t="s">
        <v>220</v>
      </c>
      <c r="M52" s="463"/>
    </row>
    <row r="53" spans="2:13" ht="16.5" customHeight="1" thickBot="1">
      <c r="B53" s="469" t="s">
        <v>239</v>
      </c>
      <c r="C53" s="470">
        <v>-194.65193</v>
      </c>
      <c r="D53" s="471">
        <v>-236.60347</v>
      </c>
      <c r="E53" s="470">
        <v>-194.65261983856908</v>
      </c>
      <c r="F53" s="471">
        <v>-236.60347000000183</v>
      </c>
      <c r="G53" s="470">
        <v>0</v>
      </c>
      <c r="H53" s="471">
        <v>0</v>
      </c>
      <c r="I53" s="470">
        <v>-4.63346</v>
      </c>
      <c r="J53" s="471">
        <v>0</v>
      </c>
      <c r="K53" s="473" t="s">
        <v>224</v>
      </c>
      <c r="L53" s="474" t="s">
        <v>224</v>
      </c>
      <c r="M53" s="465"/>
    </row>
    <row r="54" spans="2:13" ht="17.25" customHeight="1" thickBot="1">
      <c r="B54" s="475" t="s">
        <v>185</v>
      </c>
      <c r="C54" s="476">
        <v>17353.67512</v>
      </c>
      <c r="D54" s="477">
        <v>15124.4699</v>
      </c>
      <c r="E54" s="476">
        <v>17031.99774764535</v>
      </c>
      <c r="F54" s="477">
        <v>14601.377899999998</v>
      </c>
      <c r="G54" s="476">
        <v>6383.54076</v>
      </c>
      <c r="H54" s="477">
        <v>6439.3409599999995</v>
      </c>
      <c r="I54" s="476">
        <v>672.88224</v>
      </c>
      <c r="J54" s="477">
        <v>416.5925</v>
      </c>
      <c r="K54" s="478">
        <v>49.86417585572549</v>
      </c>
      <c r="L54" s="479">
        <v>35.192995410027095</v>
      </c>
      <c r="M54" s="456"/>
    </row>
    <row r="55" ht="1.5" customHeight="1">
      <c r="B55" s="480"/>
    </row>
    <row r="56" spans="2:13" ht="18" customHeight="1">
      <c r="B56" s="501" t="s">
        <v>240</v>
      </c>
      <c r="C56" s="501"/>
      <c r="D56" s="501"/>
      <c r="E56" s="501"/>
      <c r="F56" s="501"/>
      <c r="G56" s="501"/>
      <c r="H56" s="501"/>
      <c r="I56" s="501"/>
      <c r="J56" s="501"/>
      <c r="K56" s="501"/>
      <c r="L56" s="501"/>
      <c r="M56" s="481"/>
    </row>
    <row r="57" spans="2:13" ht="18" customHeight="1">
      <c r="B57" s="500" t="s">
        <v>241</v>
      </c>
      <c r="C57" s="500"/>
      <c r="D57" s="500"/>
      <c r="E57" s="500"/>
      <c r="F57" s="500"/>
      <c r="G57" s="500"/>
      <c r="H57" s="500"/>
      <c r="I57" s="500"/>
      <c r="J57" s="500"/>
      <c r="K57" s="500"/>
      <c r="L57" s="500"/>
      <c r="M57" s="481"/>
    </row>
    <row r="58" spans="2:13" ht="18" customHeight="1">
      <c r="B58" s="501" t="s">
        <v>242</v>
      </c>
      <c r="C58" s="501"/>
      <c r="D58" s="501"/>
      <c r="E58" s="501"/>
      <c r="F58" s="501"/>
      <c r="G58" s="501"/>
      <c r="H58" s="501"/>
      <c r="I58" s="501"/>
      <c r="J58" s="501"/>
      <c r="K58" s="501"/>
      <c r="L58" s="501"/>
      <c r="M58" s="481"/>
    </row>
    <row r="59" spans="2:13" ht="17.25" customHeight="1">
      <c r="B59" s="500" t="s">
        <v>243</v>
      </c>
      <c r="C59" s="500"/>
      <c r="D59" s="500"/>
      <c r="E59" s="500"/>
      <c r="F59" s="500"/>
      <c r="G59" s="500"/>
      <c r="H59" s="500"/>
      <c r="I59" s="500"/>
      <c r="J59" s="500"/>
      <c r="K59" s="500"/>
      <c r="L59" s="500"/>
      <c r="M59" s="481"/>
    </row>
    <row r="60" spans="2:10" ht="17.25" customHeight="1">
      <c r="B60" s="482" t="s">
        <v>244</v>
      </c>
      <c r="C60" s="483"/>
      <c r="D60" s="483"/>
      <c r="E60" s="483"/>
      <c r="F60" s="483"/>
      <c r="G60" s="483"/>
      <c r="H60" s="483"/>
      <c r="I60" s="483"/>
      <c r="J60" s="483"/>
    </row>
    <row r="61" spans="2:13" ht="18" customHeight="1">
      <c r="B61" s="501" t="s">
        <v>261</v>
      </c>
      <c r="C61" s="501"/>
      <c r="D61" s="501"/>
      <c r="E61" s="501"/>
      <c r="F61" s="501"/>
      <c r="G61" s="501"/>
      <c r="H61" s="501"/>
      <c r="I61" s="501"/>
      <c r="J61" s="501"/>
      <c r="K61" s="501"/>
      <c r="L61" s="501"/>
      <c r="M61" s="481"/>
    </row>
    <row r="62" spans="2:13" ht="18" customHeight="1">
      <c r="B62" s="500" t="s">
        <v>245</v>
      </c>
      <c r="C62" s="500"/>
      <c r="D62" s="500"/>
      <c r="E62" s="500"/>
      <c r="F62" s="500"/>
      <c r="G62" s="500"/>
      <c r="H62" s="500"/>
      <c r="I62" s="500"/>
      <c r="J62" s="500"/>
      <c r="K62" s="500"/>
      <c r="L62" s="500"/>
      <c r="M62" s="481"/>
    </row>
    <row r="63" spans="2:22" ht="18" customHeight="1">
      <c r="B63" s="502" t="s">
        <v>277</v>
      </c>
      <c r="C63" s="502"/>
      <c r="D63" s="502"/>
      <c r="E63" s="502"/>
      <c r="F63" s="502"/>
      <c r="G63" s="502"/>
      <c r="H63" s="502"/>
      <c r="I63" s="502"/>
      <c r="J63" s="502"/>
      <c r="K63" s="502"/>
      <c r="L63" s="502"/>
      <c r="M63" s="502"/>
      <c r="N63" s="502"/>
      <c r="O63" s="502"/>
      <c r="P63" s="502"/>
      <c r="Q63" s="502"/>
      <c r="R63" s="502"/>
      <c r="S63" s="502"/>
      <c r="T63" s="502"/>
      <c r="U63" s="502"/>
      <c r="V63" s="481"/>
    </row>
    <row r="64" spans="2:22" ht="18" customHeight="1">
      <c r="B64" s="484" t="s">
        <v>276</v>
      </c>
      <c r="C64" s="484"/>
      <c r="D64" s="484"/>
      <c r="E64" s="484"/>
      <c r="F64" s="484"/>
      <c r="G64" s="484"/>
      <c r="H64" s="484"/>
      <c r="I64" s="484"/>
      <c r="J64" s="484"/>
      <c r="K64" s="484"/>
      <c r="L64" s="484"/>
      <c r="M64" s="484"/>
      <c r="N64" s="484"/>
      <c r="O64" s="484"/>
      <c r="P64" s="484"/>
      <c r="Q64" s="484"/>
      <c r="R64" s="484"/>
      <c r="S64" s="484"/>
      <c r="T64" s="484"/>
      <c r="U64" s="484"/>
      <c r="V64" s="481"/>
    </row>
    <row r="65" spans="2:10" ht="17.25" customHeight="1">
      <c r="B65" s="482" t="s">
        <v>246</v>
      </c>
      <c r="C65" s="483"/>
      <c r="D65" s="483"/>
      <c r="E65" s="483"/>
      <c r="F65" s="483"/>
      <c r="G65" s="483"/>
      <c r="H65" s="483"/>
      <c r="I65" s="483"/>
      <c r="J65" s="483"/>
    </row>
    <row r="66" spans="2:10" ht="17.25" customHeight="1">
      <c r="B66" s="485" t="s">
        <v>247</v>
      </c>
      <c r="C66" s="483"/>
      <c r="D66" s="483"/>
      <c r="E66" s="483"/>
      <c r="F66" s="483"/>
      <c r="G66" s="483"/>
      <c r="H66" s="483"/>
      <c r="I66" s="483"/>
      <c r="J66" s="483"/>
    </row>
    <row r="67" spans="2:10" ht="17.25" customHeight="1">
      <c r="B67" s="485" t="s">
        <v>248</v>
      </c>
      <c r="C67" s="483"/>
      <c r="D67" s="483"/>
      <c r="E67" s="483"/>
      <c r="F67" s="483"/>
      <c r="G67" s="483"/>
      <c r="H67" s="483"/>
      <c r="I67" s="483"/>
      <c r="J67" s="483"/>
    </row>
    <row r="68" spans="2:10" ht="17.25" customHeight="1">
      <c r="B68" s="485" t="s">
        <v>193</v>
      </c>
      <c r="C68" s="483"/>
      <c r="D68" s="483"/>
      <c r="E68" s="483"/>
      <c r="F68" s="483"/>
      <c r="G68" s="483"/>
      <c r="H68" s="483"/>
      <c r="I68" s="483"/>
      <c r="J68" s="483"/>
    </row>
    <row r="69" ht="6" customHeight="1"/>
    <row r="70" ht="12.75">
      <c r="A70" s="434"/>
    </row>
    <row r="71" ht="12.75">
      <c r="A71" s="434"/>
    </row>
    <row r="72" ht="12.75">
      <c r="A72" s="434"/>
    </row>
    <row r="73" ht="12.75">
      <c r="A73" s="434"/>
    </row>
  </sheetData>
  <sheetProtection/>
  <mergeCells count="19">
    <mergeCell ref="C4:D4"/>
    <mergeCell ref="E4:F4"/>
    <mergeCell ref="G4:H4"/>
    <mergeCell ref="I4:J4"/>
    <mergeCell ref="K4:L4"/>
    <mergeCell ref="C5:D5"/>
    <mergeCell ref="E5:F5"/>
    <mergeCell ref="C6:D6"/>
    <mergeCell ref="E6:F6"/>
    <mergeCell ref="G6:H6"/>
    <mergeCell ref="I6:J6"/>
    <mergeCell ref="K6:L6"/>
    <mergeCell ref="B56:L56"/>
    <mergeCell ref="B57:L57"/>
    <mergeCell ref="B58:L58"/>
    <mergeCell ref="B59:L59"/>
    <mergeCell ref="B61:L61"/>
    <mergeCell ref="B62:L62"/>
    <mergeCell ref="B63:U63"/>
  </mergeCells>
  <printOptions/>
  <pageMargins left="0.7874015748031497" right="0.3937007874015748" top="0.2362204724409449" bottom="0.07874015748031496" header="0.1968503937007874" footer="0.5118110236220472"/>
  <pageSetup horizontalDpi="600" verticalDpi="600" orientation="landscape" paperSize="9" scale="55"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dimension ref="A2:V75"/>
  <sheetViews>
    <sheetView showGridLines="0" zoomScale="85" zoomScaleNormal="85" zoomScaleSheetLayoutView="100" zoomScalePageLayoutView="0" workbookViewId="0" topLeftCell="A1">
      <selection activeCell="X57" sqref="X57"/>
    </sheetView>
  </sheetViews>
  <sheetFormatPr defaultColWidth="9.140625" defaultRowHeight="12.75"/>
  <cols>
    <col min="1" max="1" width="1.8515625" style="433" customWidth="1"/>
    <col min="2" max="2" width="48.28125" style="434" customWidth="1"/>
    <col min="3" max="14" width="14.28125" style="434" customWidth="1"/>
    <col min="15" max="15" width="3.00390625" style="434" customWidth="1"/>
    <col min="16" max="16" width="14.28125" style="434" customWidth="1"/>
    <col min="17" max="17" width="3.00390625" style="434" customWidth="1"/>
    <col min="18" max="18" width="14.28125" style="434" customWidth="1"/>
    <col min="19" max="19" width="2.7109375" style="434" customWidth="1"/>
    <col min="20" max="20" width="14.28125" style="434" customWidth="1"/>
    <col min="21" max="21" width="2.7109375" style="434" customWidth="1"/>
    <col min="22" max="22" width="11.421875" style="434" customWidth="1"/>
    <col min="23" max="23" width="2.7109375" style="434" customWidth="1"/>
    <col min="24" max="24" width="11.421875" style="434" customWidth="1"/>
    <col min="25" max="25" width="2.7109375" style="434" customWidth="1"/>
    <col min="26" max="26" width="11.421875" style="434" customWidth="1"/>
    <col min="27" max="27" width="2.7109375" style="434" customWidth="1"/>
    <col min="28" max="28" width="11.421875" style="434" customWidth="1"/>
    <col min="29" max="29" width="2.7109375" style="434" customWidth="1"/>
    <col min="30" max="30" width="11.421875" style="434" customWidth="1"/>
    <col min="31" max="31" width="2.7109375" style="434" customWidth="1"/>
    <col min="32" max="32" width="11.421875" style="434" customWidth="1"/>
    <col min="33" max="33" width="2.7109375" style="434" customWidth="1"/>
    <col min="34" max="16384" width="9.140625" style="434" customWidth="1"/>
  </cols>
  <sheetData>
    <row r="1" ht="6" customHeight="1"/>
    <row r="2" spans="1:2" s="437" customFormat="1" ht="17.25" customHeight="1">
      <c r="A2" s="435"/>
      <c r="B2" s="436" t="s">
        <v>210</v>
      </c>
    </row>
    <row r="3" ht="15.75" customHeight="1" thickBot="1">
      <c r="B3" s="385" t="s">
        <v>258</v>
      </c>
    </row>
    <row r="4" spans="2:13" ht="24" customHeight="1" thickBot="1">
      <c r="B4" s="437"/>
      <c r="C4" s="505" t="s">
        <v>211</v>
      </c>
      <c r="D4" s="505"/>
      <c r="E4" s="505" t="s">
        <v>211</v>
      </c>
      <c r="F4" s="505"/>
      <c r="G4" s="505" t="s">
        <v>3</v>
      </c>
      <c r="H4" s="505"/>
      <c r="I4" s="505" t="s">
        <v>61</v>
      </c>
      <c r="J4" s="505"/>
      <c r="K4" s="505" t="s">
        <v>212</v>
      </c>
      <c r="L4" s="505"/>
      <c r="M4" s="438"/>
    </row>
    <row r="5" spans="2:10" ht="17.25" customHeight="1" thickBot="1">
      <c r="B5" s="439"/>
      <c r="C5" s="505" t="s">
        <v>140</v>
      </c>
      <c r="D5" s="505"/>
      <c r="E5" s="505" t="s">
        <v>213</v>
      </c>
      <c r="F5" s="505"/>
      <c r="G5" s="440"/>
      <c r="H5" s="440"/>
      <c r="I5" s="440"/>
      <c r="J5" s="440"/>
    </row>
    <row r="6" spans="2:13" ht="17.25" customHeight="1" thickBot="1">
      <c r="B6" s="439"/>
      <c r="C6" s="503" t="s">
        <v>214</v>
      </c>
      <c r="D6" s="503"/>
      <c r="E6" s="503" t="s">
        <v>214</v>
      </c>
      <c r="F6" s="503"/>
      <c r="G6" s="503" t="s">
        <v>214</v>
      </c>
      <c r="H6" s="503"/>
      <c r="I6" s="503" t="s">
        <v>214</v>
      </c>
      <c r="J6" s="503"/>
      <c r="K6" s="504" t="s">
        <v>215</v>
      </c>
      <c r="L6" s="504"/>
      <c r="M6" s="441"/>
    </row>
    <row r="7" spans="2:13" ht="18" customHeight="1" thickBot="1">
      <c r="B7" s="442"/>
      <c r="C7" s="443">
        <v>2014</v>
      </c>
      <c r="D7" s="444">
        <v>2013</v>
      </c>
      <c r="E7" s="443">
        <v>2014</v>
      </c>
      <c r="F7" s="444">
        <v>2013</v>
      </c>
      <c r="G7" s="443">
        <v>2014</v>
      </c>
      <c r="H7" s="444">
        <v>2013</v>
      </c>
      <c r="I7" s="443" t="s">
        <v>216</v>
      </c>
      <c r="J7" s="444">
        <v>2013</v>
      </c>
      <c r="K7" s="443" t="s">
        <v>216</v>
      </c>
      <c r="L7" s="444">
        <v>2013</v>
      </c>
      <c r="M7" s="445"/>
    </row>
    <row r="8" spans="2:13" ht="16.5" customHeight="1">
      <c r="B8" s="446" t="s">
        <v>217</v>
      </c>
      <c r="C8" s="447">
        <v>19014.12904</v>
      </c>
      <c r="D8" s="448">
        <v>16999.693649999997</v>
      </c>
      <c r="E8" s="447">
        <v>19014.12904</v>
      </c>
      <c r="F8" s="448">
        <v>16999.693649999997</v>
      </c>
      <c r="G8" s="447">
        <v>11467.86312</v>
      </c>
      <c r="H8" s="448">
        <v>11537.64688</v>
      </c>
      <c r="I8" s="447">
        <v>1079.26003</v>
      </c>
      <c r="J8" s="448">
        <v>861.6315699999999</v>
      </c>
      <c r="K8" s="449">
        <v>55.32636295610267</v>
      </c>
      <c r="L8" s="450">
        <v>48.067547573499645</v>
      </c>
      <c r="M8" s="450"/>
    </row>
    <row r="9" spans="2:13" ht="16.5" customHeight="1">
      <c r="B9" s="446" t="s">
        <v>218</v>
      </c>
      <c r="C9" s="447">
        <v>3244.76483</v>
      </c>
      <c r="D9" s="448">
        <v>3264.4615</v>
      </c>
      <c r="E9" s="447">
        <v>3244.76483</v>
      </c>
      <c r="F9" s="448">
        <v>3264.4615</v>
      </c>
      <c r="G9" s="447">
        <v>3244.35752</v>
      </c>
      <c r="H9" s="448">
        <v>3263.9208799999997</v>
      </c>
      <c r="I9" s="447">
        <v>208.58272</v>
      </c>
      <c r="J9" s="448">
        <v>201.46833999999998</v>
      </c>
      <c r="K9" s="449">
        <v>77.44477479714344</v>
      </c>
      <c r="L9" s="450">
        <v>79.93159538390157</v>
      </c>
      <c r="M9" s="450"/>
    </row>
    <row r="10" spans="2:13" ht="16.5" customHeight="1">
      <c r="B10" s="446" t="s">
        <v>145</v>
      </c>
      <c r="C10" s="447">
        <v>1654.7066</v>
      </c>
      <c r="D10" s="448">
        <v>1602.39333</v>
      </c>
      <c r="E10" s="447">
        <v>1640.0257191839726</v>
      </c>
      <c r="F10" s="448">
        <v>1602.39333</v>
      </c>
      <c r="G10" s="447">
        <v>519.32839</v>
      </c>
      <c r="H10" s="448">
        <v>488.14209999999997</v>
      </c>
      <c r="I10" s="447">
        <v>83.35578</v>
      </c>
      <c r="J10" s="448">
        <v>77.81578999999999</v>
      </c>
      <c r="K10" s="449">
        <v>61.58557138430265</v>
      </c>
      <c r="L10" s="450">
        <v>59.7338510461199</v>
      </c>
      <c r="M10" s="450"/>
    </row>
    <row r="11" spans="2:13" ht="16.5" customHeight="1">
      <c r="B11" s="446" t="s">
        <v>146</v>
      </c>
      <c r="C11" s="447">
        <v>405.15770000000003</v>
      </c>
      <c r="D11" s="448">
        <v>384.69516</v>
      </c>
      <c r="E11" s="447">
        <v>405.15770000000003</v>
      </c>
      <c r="F11" s="448">
        <v>384.69516</v>
      </c>
      <c r="G11" s="447">
        <v>325.05436</v>
      </c>
      <c r="H11" s="448">
        <v>281.79552</v>
      </c>
      <c r="I11" s="447">
        <v>37.00907</v>
      </c>
      <c r="J11" s="448">
        <v>32.65401</v>
      </c>
      <c r="K11" s="449">
        <v>80.05411638514258</v>
      </c>
      <c r="L11" s="450">
        <v>76.55765284830409</v>
      </c>
      <c r="M11" s="450"/>
    </row>
    <row r="12" spans="2:16" ht="16.5" customHeight="1">
      <c r="B12" s="451" t="s">
        <v>219</v>
      </c>
      <c r="C12" s="452">
        <v>24318.75817</v>
      </c>
      <c r="D12" s="453">
        <v>22251.24364</v>
      </c>
      <c r="E12" s="452">
        <v>24304.077289183973</v>
      </c>
      <c r="F12" s="453">
        <v>22251.243639999997</v>
      </c>
      <c r="G12" s="452">
        <v>15556.60339</v>
      </c>
      <c r="H12" s="453">
        <v>15571.50538</v>
      </c>
      <c r="I12" s="452">
        <v>1408.2076000000002</v>
      </c>
      <c r="J12" s="453">
        <v>1173.56971</v>
      </c>
      <c r="K12" s="454">
        <v>58.635586815291866</v>
      </c>
      <c r="L12" s="455">
        <v>52.922672526561115</v>
      </c>
      <c r="M12" s="456"/>
      <c r="N12" s="457"/>
      <c r="O12" s="457"/>
      <c r="P12" s="457"/>
    </row>
    <row r="13" spans="2:16" ht="3.75" customHeight="1">
      <c r="B13" s="458"/>
      <c r="C13" s="459" t="s">
        <v>220</v>
      </c>
      <c r="D13" s="460" t="s">
        <v>220</v>
      </c>
      <c r="E13" s="459" t="s">
        <v>220</v>
      </c>
      <c r="F13" s="460" t="s">
        <v>220</v>
      </c>
      <c r="G13" s="459" t="s">
        <v>220</v>
      </c>
      <c r="H13" s="460" t="s">
        <v>220</v>
      </c>
      <c r="I13" s="459" t="s">
        <v>220</v>
      </c>
      <c r="J13" s="460" t="s">
        <v>220</v>
      </c>
      <c r="K13" s="461" t="s">
        <v>220</v>
      </c>
      <c r="L13" s="462" t="s">
        <v>220</v>
      </c>
      <c r="M13" s="463"/>
      <c r="N13" s="463"/>
      <c r="O13" s="463"/>
      <c r="P13" s="463"/>
    </row>
    <row r="14" spans="2:16" ht="16.5" customHeight="1">
      <c r="B14" s="446" t="s">
        <v>221</v>
      </c>
      <c r="C14" s="447">
        <v>11331.915939999999</v>
      </c>
      <c r="D14" s="448">
        <v>8430.21134</v>
      </c>
      <c r="E14" s="447">
        <v>11331.915939999999</v>
      </c>
      <c r="F14" s="448">
        <v>8430.21134</v>
      </c>
      <c r="G14" s="447">
        <v>477.51192</v>
      </c>
      <c r="H14" s="448">
        <v>482.89757000000003</v>
      </c>
      <c r="I14" s="447">
        <v>172.88476</v>
      </c>
      <c r="J14" s="448">
        <v>215.73656</v>
      </c>
      <c r="K14" s="449">
        <v>32.15301595953405</v>
      </c>
      <c r="L14" s="450">
        <v>45.47678048219137</v>
      </c>
      <c r="M14" s="450"/>
      <c r="N14" s="457"/>
      <c r="O14" s="457"/>
      <c r="P14" s="457"/>
    </row>
    <row r="15" spans="2:16" ht="16.5" customHeight="1">
      <c r="B15" s="446" t="s">
        <v>222</v>
      </c>
      <c r="C15" s="447">
        <v>8240.67107</v>
      </c>
      <c r="D15" s="448">
        <v>8510.44822</v>
      </c>
      <c r="E15" s="447">
        <v>8240.67107</v>
      </c>
      <c r="F15" s="448">
        <v>7987.356220000001</v>
      </c>
      <c r="G15" s="447">
        <v>3100.43647</v>
      </c>
      <c r="H15" s="448">
        <v>3400.96976</v>
      </c>
      <c r="I15" s="447">
        <v>454.80938000000003</v>
      </c>
      <c r="J15" s="448">
        <v>420.49907</v>
      </c>
      <c r="K15" s="449">
        <v>56.273893352604944</v>
      </c>
      <c r="L15" s="450">
        <v>55.77452776801784</v>
      </c>
      <c r="M15" s="450"/>
      <c r="N15" s="457"/>
      <c r="O15" s="457"/>
      <c r="P15" s="457"/>
    </row>
    <row r="16" spans="2:16" ht="16.5" customHeight="1">
      <c r="B16" s="446" t="s">
        <v>223</v>
      </c>
      <c r="C16" s="447">
        <v>2518.27025</v>
      </c>
      <c r="D16" s="448">
        <v>2326.12897</v>
      </c>
      <c r="E16" s="447">
        <v>2518.27025</v>
      </c>
      <c r="F16" s="448">
        <v>2326.12897</v>
      </c>
      <c r="G16" s="447">
        <v>520.02636</v>
      </c>
      <c r="H16" s="448">
        <v>540.55002</v>
      </c>
      <c r="I16" s="447">
        <v>132.03817999999998</v>
      </c>
      <c r="J16" s="448">
        <v>88.81533</v>
      </c>
      <c r="K16" s="449">
        <v>84.74164226953202</v>
      </c>
      <c r="L16" s="450">
        <v>61.32360827582394</v>
      </c>
      <c r="M16" s="450"/>
      <c r="N16" s="463"/>
      <c r="O16" s="463"/>
      <c r="P16" s="463"/>
    </row>
    <row r="17" spans="2:16" ht="16.5" customHeight="1">
      <c r="B17" s="446" t="s">
        <v>152</v>
      </c>
      <c r="C17" s="447">
        <v>87.83369</v>
      </c>
      <c r="D17" s="448">
        <v>89.6604</v>
      </c>
      <c r="E17" s="447">
        <v>87.83369</v>
      </c>
      <c r="F17" s="448">
        <v>89.6604</v>
      </c>
      <c r="G17" s="447">
        <v>51.25562</v>
      </c>
      <c r="H17" s="448">
        <v>53.06899</v>
      </c>
      <c r="I17" s="447">
        <v>0</v>
      </c>
      <c r="J17" s="448">
        <v>1.8272</v>
      </c>
      <c r="K17" s="464" t="s">
        <v>249</v>
      </c>
      <c r="L17" s="450">
        <v>65.1900192553521</v>
      </c>
      <c r="M17" s="450"/>
      <c r="N17" s="457"/>
      <c r="O17" s="457"/>
      <c r="P17" s="457"/>
    </row>
    <row r="18" spans="2:16" ht="16.5" customHeight="1">
      <c r="B18" s="446" t="s">
        <v>250</v>
      </c>
      <c r="C18" s="447">
        <v>854.0044399999999</v>
      </c>
      <c r="D18" s="448">
        <v>419.08709999999996</v>
      </c>
      <c r="E18" s="447">
        <v>622.2134491330402</v>
      </c>
      <c r="F18" s="448">
        <v>419.08709999999996</v>
      </c>
      <c r="G18" s="447">
        <v>148.47144</v>
      </c>
      <c r="H18" s="448">
        <v>80.8684</v>
      </c>
      <c r="I18" s="447">
        <v>25.80162</v>
      </c>
      <c r="J18" s="448">
        <v>3.25433</v>
      </c>
      <c r="K18" s="449">
        <v>105.77046306438942</v>
      </c>
      <c r="L18" s="465">
        <v>25.24767991608752</v>
      </c>
      <c r="M18" s="450"/>
      <c r="N18" s="457"/>
      <c r="O18" s="457"/>
      <c r="P18" s="457"/>
    </row>
    <row r="19" spans="2:16" ht="16.5" customHeight="1">
      <c r="B19" s="446" t="s">
        <v>153</v>
      </c>
      <c r="C19" s="447">
        <v>57.394</v>
      </c>
      <c r="D19" s="448">
        <v>54.218</v>
      </c>
      <c r="E19" s="447">
        <v>57.394</v>
      </c>
      <c r="F19" s="448">
        <v>54.218</v>
      </c>
      <c r="G19" s="447">
        <v>28.418</v>
      </c>
      <c r="H19" s="448">
        <v>24.978</v>
      </c>
      <c r="I19" s="447">
        <v>5.737</v>
      </c>
      <c r="J19" s="448">
        <v>4.487</v>
      </c>
      <c r="K19" s="449">
        <v>211.9641319889603</v>
      </c>
      <c r="L19" s="450">
        <v>184.71367733356936</v>
      </c>
      <c r="M19" s="450"/>
      <c r="N19" s="463"/>
      <c r="O19" s="463"/>
      <c r="P19" s="463"/>
    </row>
    <row r="20" spans="2:16" ht="16.5" customHeight="1">
      <c r="B20" s="451" t="s">
        <v>226</v>
      </c>
      <c r="C20" s="452">
        <v>23090.08939</v>
      </c>
      <c r="D20" s="453">
        <v>19829.75403</v>
      </c>
      <c r="E20" s="452">
        <v>22858.29839913304</v>
      </c>
      <c r="F20" s="453">
        <v>19306.662030000003</v>
      </c>
      <c r="G20" s="452">
        <v>4326.119809999999</v>
      </c>
      <c r="H20" s="453">
        <v>4583.33274</v>
      </c>
      <c r="I20" s="452">
        <v>790.8569</v>
      </c>
      <c r="J20" s="453">
        <v>734.61949</v>
      </c>
      <c r="K20" s="454">
        <v>51.63615380319633</v>
      </c>
      <c r="L20" s="455">
        <v>52.8021805442017</v>
      </c>
      <c r="M20" s="456"/>
      <c r="N20" s="457"/>
      <c r="O20" s="457"/>
      <c r="P20" s="457"/>
    </row>
    <row r="21" spans="2:16" ht="3.75" customHeight="1">
      <c r="B21" s="458"/>
      <c r="C21" s="459" t="s">
        <v>220</v>
      </c>
      <c r="D21" s="460" t="s">
        <v>220</v>
      </c>
      <c r="E21" s="459" t="s">
        <v>220</v>
      </c>
      <c r="F21" s="460" t="s">
        <v>220</v>
      </c>
      <c r="G21" s="459" t="s">
        <v>220</v>
      </c>
      <c r="H21" s="460" t="s">
        <v>220</v>
      </c>
      <c r="I21" s="459" t="s">
        <v>220</v>
      </c>
      <c r="J21" s="460" t="s">
        <v>220</v>
      </c>
      <c r="K21" s="461" t="s">
        <v>220</v>
      </c>
      <c r="L21" s="462" t="s">
        <v>220</v>
      </c>
      <c r="M21" s="463"/>
      <c r="N21" s="457"/>
      <c r="O21" s="457"/>
      <c r="P21" s="457"/>
    </row>
    <row r="22" spans="2:16" ht="16.5" customHeight="1">
      <c r="B22" s="446" t="s">
        <v>155</v>
      </c>
      <c r="C22" s="447">
        <v>338.4176</v>
      </c>
      <c r="D22" s="448">
        <v>329.13199</v>
      </c>
      <c r="E22" s="447">
        <v>355.3127091396774</v>
      </c>
      <c r="F22" s="448">
        <v>329.13199</v>
      </c>
      <c r="G22" s="447">
        <v>122.51888000000001</v>
      </c>
      <c r="H22" s="448">
        <v>145.4635</v>
      </c>
      <c r="I22" s="447">
        <v>16.27006</v>
      </c>
      <c r="J22" s="448">
        <v>8.457180000000001</v>
      </c>
      <c r="K22" s="449">
        <v>177.29032718820122</v>
      </c>
      <c r="L22" s="450">
        <v>108.88543254773423</v>
      </c>
      <c r="M22" s="450"/>
      <c r="N22" s="463"/>
      <c r="O22" s="463"/>
      <c r="P22" s="463"/>
    </row>
    <row r="23" spans="2:16" ht="16.5" customHeight="1">
      <c r="B23" s="446" t="s">
        <v>156</v>
      </c>
      <c r="C23" s="447">
        <v>1259.2031100000002</v>
      </c>
      <c r="D23" s="448">
        <v>1224.2562</v>
      </c>
      <c r="E23" s="447">
        <v>1249.0634600000003</v>
      </c>
      <c r="F23" s="448">
        <v>1224.2562</v>
      </c>
      <c r="G23" s="447">
        <v>437.0856</v>
      </c>
      <c r="H23" s="448">
        <v>455.45813</v>
      </c>
      <c r="I23" s="447">
        <v>190.60942</v>
      </c>
      <c r="J23" s="448">
        <v>128.65732</v>
      </c>
      <c r="K23" s="449">
        <v>256.87402944301215</v>
      </c>
      <c r="L23" s="450">
        <v>196.07337797757768</v>
      </c>
      <c r="M23" s="450"/>
      <c r="N23" s="457"/>
      <c r="O23" s="457"/>
      <c r="P23" s="457"/>
    </row>
    <row r="24" spans="2:16" ht="16.5" customHeight="1">
      <c r="B24" s="446" t="s">
        <v>157</v>
      </c>
      <c r="C24" s="447">
        <v>246.79688000000002</v>
      </c>
      <c r="D24" s="448">
        <v>232.20231</v>
      </c>
      <c r="E24" s="447">
        <v>246.79688000000002</v>
      </c>
      <c r="F24" s="448">
        <v>232.20231</v>
      </c>
      <c r="G24" s="447">
        <v>83.14983000000001</v>
      </c>
      <c r="H24" s="448">
        <v>83.4063</v>
      </c>
      <c r="I24" s="447">
        <v>21.75083</v>
      </c>
      <c r="J24" s="448">
        <v>21.23141</v>
      </c>
      <c r="K24" s="449">
        <v>374.46569550384675</v>
      </c>
      <c r="L24" s="450">
        <v>402.54549222740167</v>
      </c>
      <c r="M24" s="450"/>
      <c r="N24" s="457"/>
      <c r="O24" s="457"/>
      <c r="P24" s="457"/>
    </row>
    <row r="25" spans="2:16" ht="15.75" customHeight="1">
      <c r="B25" s="451" t="s">
        <v>158</v>
      </c>
      <c r="C25" s="452">
        <v>1844.41759</v>
      </c>
      <c r="D25" s="453">
        <v>1785.5905</v>
      </c>
      <c r="E25" s="452">
        <v>1851.1730491396777</v>
      </c>
      <c r="F25" s="453">
        <v>1785.5905000000002</v>
      </c>
      <c r="G25" s="452">
        <v>642.75431</v>
      </c>
      <c r="H25" s="453">
        <v>684.32793</v>
      </c>
      <c r="I25" s="452">
        <v>228.63031</v>
      </c>
      <c r="J25" s="453">
        <v>158.34591</v>
      </c>
      <c r="K25" s="454">
        <v>256.3435332450982</v>
      </c>
      <c r="L25" s="455">
        <v>201.30869375612653</v>
      </c>
      <c r="M25" s="456"/>
      <c r="N25" s="463"/>
      <c r="O25" s="463"/>
      <c r="P25" s="463"/>
    </row>
    <row r="26" spans="2:16" ht="3.75" customHeight="1">
      <c r="B26" s="458"/>
      <c r="C26" s="459" t="s">
        <v>220</v>
      </c>
      <c r="D26" s="460" t="s">
        <v>220</v>
      </c>
      <c r="E26" s="459" t="s">
        <v>220</v>
      </c>
      <c r="F26" s="460" t="s">
        <v>220</v>
      </c>
      <c r="G26" s="459" t="s">
        <v>220</v>
      </c>
      <c r="H26" s="460" t="s">
        <v>220</v>
      </c>
      <c r="I26" s="459" t="s">
        <v>220</v>
      </c>
      <c r="J26" s="460" t="s">
        <v>220</v>
      </c>
      <c r="K26" s="461" t="s">
        <v>220</v>
      </c>
      <c r="L26" s="462" t="s">
        <v>220</v>
      </c>
      <c r="M26" s="463"/>
      <c r="N26" s="457"/>
      <c r="O26" s="457"/>
      <c r="P26" s="457"/>
    </row>
    <row r="27" spans="2:16" ht="17.25" customHeight="1">
      <c r="B27" s="446" t="s">
        <v>159</v>
      </c>
      <c r="C27" s="447">
        <v>11840.13375</v>
      </c>
      <c r="D27" s="448">
        <v>7316.61288</v>
      </c>
      <c r="E27" s="447">
        <v>11822.24549937611</v>
      </c>
      <c r="F27" s="448">
        <v>7316.61288</v>
      </c>
      <c r="G27" s="447">
        <v>983.5028000000001</v>
      </c>
      <c r="H27" s="448">
        <v>882.60439</v>
      </c>
      <c r="I27" s="447">
        <v>655.54196</v>
      </c>
      <c r="J27" s="448">
        <v>486.60037</v>
      </c>
      <c r="K27" s="449">
        <v>81.43977347817733</v>
      </c>
      <c r="L27" s="450">
        <v>69.79063291245254</v>
      </c>
      <c r="M27" s="450"/>
      <c r="N27" s="457"/>
      <c r="O27" s="457"/>
      <c r="P27" s="457"/>
    </row>
    <row r="28" spans="2:16" ht="16.5" customHeight="1">
      <c r="B28" s="451" t="s">
        <v>227</v>
      </c>
      <c r="C28" s="452">
        <v>11840.13375</v>
      </c>
      <c r="D28" s="453">
        <v>7316.61288</v>
      </c>
      <c r="E28" s="452">
        <v>11822.24549937611</v>
      </c>
      <c r="F28" s="453">
        <v>7316.61288</v>
      </c>
      <c r="G28" s="452">
        <v>983.5028000000001</v>
      </c>
      <c r="H28" s="453">
        <v>882.60439</v>
      </c>
      <c r="I28" s="452">
        <v>655.54196</v>
      </c>
      <c r="J28" s="453">
        <v>486.60037</v>
      </c>
      <c r="K28" s="454">
        <v>81.43977347817733</v>
      </c>
      <c r="L28" s="455">
        <v>69.79063291245254</v>
      </c>
      <c r="M28" s="456"/>
      <c r="N28" s="463"/>
      <c r="O28" s="463"/>
      <c r="P28" s="463"/>
    </row>
    <row r="29" spans="2:16" ht="3.75" customHeight="1">
      <c r="B29" s="458"/>
      <c r="C29" s="459" t="s">
        <v>220</v>
      </c>
      <c r="D29" s="460" t="s">
        <v>220</v>
      </c>
      <c r="E29" s="459" t="s">
        <v>220</v>
      </c>
      <c r="F29" s="460" t="s">
        <v>220</v>
      </c>
      <c r="G29" s="459" t="s">
        <v>220</v>
      </c>
      <c r="H29" s="460" t="s">
        <v>220</v>
      </c>
      <c r="I29" s="459" t="s">
        <v>220</v>
      </c>
      <c r="J29" s="460" t="s">
        <v>220</v>
      </c>
      <c r="K29" s="461" t="s">
        <v>220</v>
      </c>
      <c r="L29" s="462" t="s">
        <v>220</v>
      </c>
      <c r="M29" s="463"/>
      <c r="N29" s="457"/>
      <c r="O29" s="457"/>
      <c r="P29" s="457"/>
    </row>
    <row r="30" spans="2:16" ht="17.25" customHeight="1">
      <c r="B30" s="446" t="s">
        <v>228</v>
      </c>
      <c r="C30" s="447">
        <v>536.9089200000001</v>
      </c>
      <c r="D30" s="448">
        <v>515.28369</v>
      </c>
      <c r="E30" s="447">
        <v>536.9089200000001</v>
      </c>
      <c r="F30" s="448">
        <v>515.28369</v>
      </c>
      <c r="G30" s="447">
        <v>398.21423</v>
      </c>
      <c r="H30" s="448">
        <v>429.91267999999997</v>
      </c>
      <c r="I30" s="447">
        <v>13.953299999999999</v>
      </c>
      <c r="J30" s="448">
        <v>23.41682</v>
      </c>
      <c r="K30" s="449">
        <v>75.53253535148305</v>
      </c>
      <c r="L30" s="450">
        <v>111.3963968690003</v>
      </c>
      <c r="M30" s="450"/>
      <c r="N30" s="457"/>
      <c r="O30" s="457"/>
      <c r="P30" s="457"/>
    </row>
    <row r="31" spans="2:16" ht="15.75" customHeight="1">
      <c r="B31" s="451" t="s">
        <v>229</v>
      </c>
      <c r="C31" s="452">
        <v>536.9089200000001</v>
      </c>
      <c r="D31" s="453">
        <v>515.28369</v>
      </c>
      <c r="E31" s="452">
        <v>536.9089200000001</v>
      </c>
      <c r="F31" s="453">
        <v>515.28369</v>
      </c>
      <c r="G31" s="452">
        <v>398.21423</v>
      </c>
      <c r="H31" s="453">
        <v>429.91267999999997</v>
      </c>
      <c r="I31" s="452">
        <v>13.953299999999999</v>
      </c>
      <c r="J31" s="453">
        <v>23.41682</v>
      </c>
      <c r="K31" s="454">
        <v>75.53253535148305</v>
      </c>
      <c r="L31" s="455">
        <v>111.3963968690003</v>
      </c>
      <c r="M31" s="456"/>
      <c r="N31" s="463"/>
      <c r="O31" s="463"/>
      <c r="P31" s="463"/>
    </row>
    <row r="32" spans="2:16" ht="3.75" customHeight="1">
      <c r="B32" s="458"/>
      <c r="C32" s="459" t="s">
        <v>220</v>
      </c>
      <c r="D32" s="460" t="s">
        <v>220</v>
      </c>
      <c r="E32" s="459" t="s">
        <v>220</v>
      </c>
      <c r="F32" s="460" t="s">
        <v>220</v>
      </c>
      <c r="G32" s="459" t="s">
        <v>220</v>
      </c>
      <c r="H32" s="460" t="s">
        <v>220</v>
      </c>
      <c r="I32" s="459" t="s">
        <v>220</v>
      </c>
      <c r="J32" s="460" t="s">
        <v>220</v>
      </c>
      <c r="K32" s="461" t="s">
        <v>220</v>
      </c>
      <c r="L32" s="462" t="s">
        <v>220</v>
      </c>
      <c r="M32" s="463"/>
      <c r="N32" s="457"/>
      <c r="O32" s="457"/>
      <c r="P32" s="457"/>
    </row>
    <row r="33" spans="2:16" ht="16.5" customHeight="1">
      <c r="B33" s="466" t="s">
        <v>230</v>
      </c>
      <c r="C33" s="447">
        <v>1645.61499</v>
      </c>
      <c r="D33" s="448">
        <v>1354.10957</v>
      </c>
      <c r="E33" s="447">
        <v>1583.277856844258</v>
      </c>
      <c r="F33" s="448">
        <v>1354.10957</v>
      </c>
      <c r="G33" s="447">
        <v>509.27286</v>
      </c>
      <c r="H33" s="448">
        <v>494.12278000000003</v>
      </c>
      <c r="I33" s="447">
        <v>-51.41992</v>
      </c>
      <c r="J33" s="448">
        <v>-128.93412</v>
      </c>
      <c r="K33" s="449">
        <v>-48.027179293672795</v>
      </c>
      <c r="L33" s="450">
        <v>-130.44200162418727</v>
      </c>
      <c r="M33" s="450"/>
      <c r="N33" s="457"/>
      <c r="O33" s="457"/>
      <c r="P33" s="457"/>
    </row>
    <row r="34" spans="2:16" ht="16.5" customHeight="1">
      <c r="B34" s="466" t="s">
        <v>231</v>
      </c>
      <c r="C34" s="447">
        <v>2025.6742199999999</v>
      </c>
      <c r="D34" s="448">
        <v>1744.89303</v>
      </c>
      <c r="E34" s="447">
        <v>2070.736265223589</v>
      </c>
      <c r="F34" s="448">
        <v>1744.89303</v>
      </c>
      <c r="G34" s="447">
        <v>201.03628</v>
      </c>
      <c r="H34" s="448">
        <v>151.85249</v>
      </c>
      <c r="I34" s="447">
        <v>1.5354100000000002</v>
      </c>
      <c r="J34" s="448">
        <v>0</v>
      </c>
      <c r="K34" s="449">
        <v>2.735124828843941</v>
      </c>
      <c r="L34" s="468" t="s">
        <v>249</v>
      </c>
      <c r="M34" s="450"/>
      <c r="N34" s="457"/>
      <c r="O34" s="457"/>
      <c r="P34" s="457"/>
    </row>
    <row r="35" spans="2:16" ht="16.5" customHeight="1">
      <c r="B35" s="467" t="s">
        <v>232</v>
      </c>
      <c r="C35" s="447">
        <v>700.4899499999999</v>
      </c>
      <c r="D35" s="448">
        <v>685.90972</v>
      </c>
      <c r="E35" s="447">
        <v>795.1198359052736</v>
      </c>
      <c r="F35" s="448">
        <v>685.90972</v>
      </c>
      <c r="G35" s="447">
        <v>284.83198</v>
      </c>
      <c r="H35" s="448">
        <v>246.55253</v>
      </c>
      <c r="I35" s="447">
        <v>61.49741</v>
      </c>
      <c r="J35" s="448">
        <v>60.20125</v>
      </c>
      <c r="K35" s="449">
        <v>477.52754306569403</v>
      </c>
      <c r="L35" s="450">
        <v>504.74862805652646</v>
      </c>
      <c r="M35" s="450"/>
      <c r="N35" s="457"/>
      <c r="O35" s="457"/>
      <c r="P35" s="457"/>
    </row>
    <row r="36" spans="2:16" ht="16.5" customHeight="1">
      <c r="B36" s="467" t="s">
        <v>233</v>
      </c>
      <c r="C36" s="447">
        <v>422.56477</v>
      </c>
      <c r="D36" s="448">
        <v>381.25673</v>
      </c>
      <c r="E36" s="447">
        <v>437.0106109332068</v>
      </c>
      <c r="F36" s="448">
        <v>381.25673</v>
      </c>
      <c r="G36" s="447">
        <v>186.70623999999998</v>
      </c>
      <c r="H36" s="448">
        <v>200.25096</v>
      </c>
      <c r="I36" s="447">
        <v>18.00072</v>
      </c>
      <c r="J36" s="448">
        <v>17.90133</v>
      </c>
      <c r="K36" s="449">
        <v>146.69251915678777</v>
      </c>
      <c r="L36" s="450">
        <v>167.04338839601272</v>
      </c>
      <c r="M36" s="450"/>
      <c r="N36" s="457"/>
      <c r="O36" s="457"/>
      <c r="P36" s="457"/>
    </row>
    <row r="37" spans="2:16" ht="16.5" customHeight="1">
      <c r="B37" s="467" t="s">
        <v>234</v>
      </c>
      <c r="C37" s="447">
        <v>0</v>
      </c>
      <c r="D37" s="448">
        <v>0</v>
      </c>
      <c r="E37" s="447">
        <v>0</v>
      </c>
      <c r="F37" s="448">
        <v>0</v>
      </c>
      <c r="G37" s="447">
        <v>6.19076</v>
      </c>
      <c r="H37" s="448">
        <v>6.19611</v>
      </c>
      <c r="I37" s="447">
        <v>2.54069</v>
      </c>
      <c r="J37" s="448">
        <v>7.4387799999999995</v>
      </c>
      <c r="K37" s="464">
        <v>15.20630405440942</v>
      </c>
      <c r="L37" s="450">
        <v>38.61422462825065</v>
      </c>
      <c r="M37" s="450"/>
      <c r="N37" s="457"/>
      <c r="O37" s="457"/>
      <c r="P37" s="457"/>
    </row>
    <row r="38" spans="2:16" ht="16.5" customHeight="1">
      <c r="B38" s="467" t="s">
        <v>235</v>
      </c>
      <c r="C38" s="447">
        <v>937.71812</v>
      </c>
      <c r="D38" s="448">
        <v>926.3273399999999</v>
      </c>
      <c r="E38" s="447">
        <v>969.0007477467876</v>
      </c>
      <c r="F38" s="448">
        <v>926.3273399999999</v>
      </c>
      <c r="G38" s="447">
        <v>720.61088</v>
      </c>
      <c r="H38" s="448">
        <v>635.94939</v>
      </c>
      <c r="I38" s="447">
        <v>71.81166</v>
      </c>
      <c r="J38" s="448">
        <v>78.80996</v>
      </c>
      <c r="K38" s="449">
        <v>195.90434963853065</v>
      </c>
      <c r="L38" s="450">
        <v>229.52939982078323</v>
      </c>
      <c r="M38" s="450"/>
      <c r="N38" s="457"/>
      <c r="O38" s="457"/>
      <c r="P38" s="457"/>
    </row>
    <row r="39" spans="2:16" ht="16.5" customHeight="1">
      <c r="B39" s="467" t="s">
        <v>236</v>
      </c>
      <c r="C39" s="447">
        <v>5732.06983</v>
      </c>
      <c r="D39" s="448">
        <v>5092.54155</v>
      </c>
      <c r="E39" s="447">
        <v>5855.15411373569</v>
      </c>
      <c r="F39" s="448">
        <v>5092.541549999999</v>
      </c>
      <c r="G39" s="447">
        <v>1908.649</v>
      </c>
      <c r="H39" s="448">
        <v>1734.92426</v>
      </c>
      <c r="I39" s="447">
        <v>103.96597</v>
      </c>
      <c r="J39" s="448">
        <v>35.91581</v>
      </c>
      <c r="K39" s="449">
        <v>43.01181127097287</v>
      </c>
      <c r="L39" s="450">
        <v>15.867710794363068</v>
      </c>
      <c r="M39" s="450"/>
      <c r="N39" s="457"/>
      <c r="O39" s="457"/>
      <c r="P39" s="457"/>
    </row>
    <row r="40" spans="2:16" ht="16.5" customHeight="1">
      <c r="B40" s="467" t="s">
        <v>169</v>
      </c>
      <c r="C40" s="447">
        <v>185.25204000000002</v>
      </c>
      <c r="D40" s="448">
        <v>127.22832000000001</v>
      </c>
      <c r="E40" s="447">
        <v>184.9094412618379</v>
      </c>
      <c r="F40" s="448">
        <v>127.22832000000001</v>
      </c>
      <c r="G40" s="447">
        <v>73.36636999999999</v>
      </c>
      <c r="H40" s="448">
        <v>40.07544</v>
      </c>
      <c r="I40" s="447">
        <v>20.51863</v>
      </c>
      <c r="J40" s="448">
        <v>15.80085</v>
      </c>
      <c r="K40" s="449">
        <v>374.0797800089011</v>
      </c>
      <c r="L40" s="450">
        <v>269.68650834735547</v>
      </c>
      <c r="M40" s="450"/>
      <c r="N40" s="457"/>
      <c r="O40" s="457"/>
      <c r="P40" s="457"/>
    </row>
    <row r="41" spans="2:16" ht="16.5" customHeight="1">
      <c r="B41" s="467" t="s">
        <v>171</v>
      </c>
      <c r="C41" s="447">
        <v>252.3475</v>
      </c>
      <c r="D41" s="448">
        <v>244.94812</v>
      </c>
      <c r="E41" s="447">
        <v>252.3475</v>
      </c>
      <c r="F41" s="448">
        <v>244.94812</v>
      </c>
      <c r="G41" s="447">
        <v>209.77489000000003</v>
      </c>
      <c r="H41" s="448">
        <v>208.92274</v>
      </c>
      <c r="I41" s="447">
        <v>37.92965</v>
      </c>
      <c r="J41" s="448">
        <v>29.460810000000002</v>
      </c>
      <c r="K41" s="449">
        <v>302.6024059012019</v>
      </c>
      <c r="L41" s="450">
        <v>242.60697596767284</v>
      </c>
      <c r="M41" s="450"/>
      <c r="N41" s="457"/>
      <c r="O41" s="457"/>
      <c r="P41" s="457"/>
    </row>
    <row r="42" spans="2:13" ht="16.5" customHeight="1">
      <c r="B42" s="467" t="s">
        <v>170</v>
      </c>
      <c r="C42" s="447">
        <v>138.43376</v>
      </c>
      <c r="D42" s="448">
        <v>164.67251000000002</v>
      </c>
      <c r="E42" s="447">
        <v>143.90326418455675</v>
      </c>
      <c r="F42" s="448">
        <v>164.67251000000002</v>
      </c>
      <c r="G42" s="447">
        <v>41.901830000000004</v>
      </c>
      <c r="H42" s="448">
        <v>46.02424</v>
      </c>
      <c r="I42" s="447">
        <v>12.22066</v>
      </c>
      <c r="J42" s="448">
        <v>8.54697</v>
      </c>
      <c r="K42" s="449">
        <v>332.2682291891826</v>
      </c>
      <c r="L42" s="450">
        <v>244.41970021119346</v>
      </c>
      <c r="M42" s="450"/>
    </row>
    <row r="43" spans="2:13" ht="16.5" customHeight="1">
      <c r="B43" s="466" t="s">
        <v>172</v>
      </c>
      <c r="C43" s="447">
        <v>146.607</v>
      </c>
      <c r="D43" s="448">
        <v>171.63404</v>
      </c>
      <c r="E43" s="447">
        <v>154.60021242377996</v>
      </c>
      <c r="F43" s="448">
        <v>171.63404</v>
      </c>
      <c r="G43" s="447">
        <v>73.54462</v>
      </c>
      <c r="H43" s="448">
        <v>76.62325</v>
      </c>
      <c r="I43" s="447">
        <v>14.613620000000001</v>
      </c>
      <c r="J43" s="448">
        <v>17.19209</v>
      </c>
      <c r="K43" s="449">
        <v>252.92612449173106</v>
      </c>
      <c r="L43" s="450">
        <v>302.53208456325797</v>
      </c>
      <c r="M43" s="450"/>
    </row>
    <row r="44" spans="2:13" ht="16.5" customHeight="1">
      <c r="B44" s="467" t="s">
        <v>168</v>
      </c>
      <c r="C44" s="447">
        <v>51.61668</v>
      </c>
      <c r="D44" s="448">
        <v>84.00981</v>
      </c>
      <c r="E44" s="447">
        <v>62.00665912974274</v>
      </c>
      <c r="F44" s="448">
        <v>84.00981</v>
      </c>
      <c r="G44" s="447">
        <v>49.417370000000005</v>
      </c>
      <c r="H44" s="448">
        <v>82.89043</v>
      </c>
      <c r="I44" s="447">
        <v>0.56078</v>
      </c>
      <c r="J44" s="448">
        <v>0</v>
      </c>
      <c r="K44" s="464">
        <v>27.495716940718797</v>
      </c>
      <c r="L44" s="468" t="s">
        <v>249</v>
      </c>
      <c r="M44" s="450"/>
    </row>
    <row r="45" spans="2:13" ht="16.5" customHeight="1">
      <c r="B45" s="467" t="s">
        <v>175</v>
      </c>
      <c r="C45" s="447">
        <v>70.87622999999999</v>
      </c>
      <c r="D45" s="448">
        <v>62.19207</v>
      </c>
      <c r="E45" s="447">
        <v>71.39002500945952</v>
      </c>
      <c r="F45" s="448">
        <v>62.19207</v>
      </c>
      <c r="G45" s="447">
        <v>70.04908999999999</v>
      </c>
      <c r="H45" s="448">
        <v>61.24962</v>
      </c>
      <c r="I45" s="447">
        <v>17.06125</v>
      </c>
      <c r="J45" s="448">
        <v>3.8384899999999997</v>
      </c>
      <c r="K45" s="449">
        <v>529.3833801032243</v>
      </c>
      <c r="L45" s="450">
        <v>132.32392284348975</v>
      </c>
      <c r="M45" s="450"/>
    </row>
    <row r="46" spans="2:13" ht="16.5" customHeight="1">
      <c r="B46" s="467" t="s">
        <v>174</v>
      </c>
      <c r="C46" s="447">
        <v>40.18316</v>
      </c>
      <c r="D46" s="448">
        <v>35.0504</v>
      </c>
      <c r="E46" s="447">
        <v>40.18469880816126</v>
      </c>
      <c r="F46" s="448">
        <v>35.0504</v>
      </c>
      <c r="G46" s="447">
        <v>33.95261</v>
      </c>
      <c r="H46" s="448">
        <v>30.467419999999997</v>
      </c>
      <c r="I46" s="447">
        <v>12.7957</v>
      </c>
      <c r="J46" s="448">
        <v>4.292979999999999</v>
      </c>
      <c r="K46" s="449">
        <v>806.1336135421021</v>
      </c>
      <c r="L46" s="450">
        <v>302.48491848828417</v>
      </c>
      <c r="M46" s="450"/>
    </row>
    <row r="47" spans="2:13" ht="16.5" customHeight="1">
      <c r="B47" s="467" t="s">
        <v>173</v>
      </c>
      <c r="C47" s="447">
        <v>23.4279</v>
      </c>
      <c r="D47" s="448">
        <v>23.28572</v>
      </c>
      <c r="E47" s="447">
        <v>23.5678518766453</v>
      </c>
      <c r="F47" s="448">
        <v>23.28572</v>
      </c>
      <c r="G47" s="447">
        <v>13.61354</v>
      </c>
      <c r="H47" s="448">
        <v>13.65295</v>
      </c>
      <c r="I47" s="447">
        <v>6.38529</v>
      </c>
      <c r="J47" s="448">
        <v>1.46173</v>
      </c>
      <c r="K47" s="449">
        <v>867.3841425743608</v>
      </c>
      <c r="L47" s="450">
        <v>221.4158356106367</v>
      </c>
      <c r="M47" s="450"/>
    </row>
    <row r="48" spans="2:13" ht="16.5" customHeight="1">
      <c r="B48" s="467" t="s">
        <v>251</v>
      </c>
      <c r="C48" s="447">
        <v>908.74427</v>
      </c>
      <c r="D48" s="448">
        <v>913.02099</v>
      </c>
      <c r="E48" s="447">
        <v>932.9096526941835</v>
      </c>
      <c r="F48" s="448">
        <v>913.02099</v>
      </c>
      <c r="G48" s="447">
        <v>565.62032</v>
      </c>
      <c r="H48" s="448">
        <v>559.90609</v>
      </c>
      <c r="I48" s="447">
        <v>118.93691</v>
      </c>
      <c r="J48" s="448">
        <v>77.94527000000001</v>
      </c>
      <c r="K48" s="464">
        <v>339.2268828185785</v>
      </c>
      <c r="L48" s="468">
        <v>228.3580444622134</v>
      </c>
      <c r="M48" s="468"/>
    </row>
    <row r="49" spans="2:13" ht="16.5" customHeight="1">
      <c r="B49" s="467" t="s">
        <v>179</v>
      </c>
      <c r="C49" s="447">
        <v>175.56645999999998</v>
      </c>
      <c r="D49" s="448">
        <v>162.82757</v>
      </c>
      <c r="E49" s="447">
        <v>178.908595541199</v>
      </c>
      <c r="F49" s="448">
        <v>162.82757</v>
      </c>
      <c r="G49" s="447">
        <v>131.81362</v>
      </c>
      <c r="H49" s="448">
        <v>132.04204000000001</v>
      </c>
      <c r="I49" s="447">
        <v>23.99734</v>
      </c>
      <c r="J49" s="448">
        <v>17.039150000000003</v>
      </c>
      <c r="K49" s="449">
        <v>352.0364426271613</v>
      </c>
      <c r="L49" s="450">
        <v>303.97245272782953</v>
      </c>
      <c r="M49" s="450"/>
    </row>
    <row r="50" spans="2:13" ht="16.5" customHeight="1">
      <c r="B50" s="467" t="s">
        <v>238</v>
      </c>
      <c r="C50" s="447">
        <v>3.97994</v>
      </c>
      <c r="D50" s="448">
        <v>5.67156</v>
      </c>
      <c r="E50" s="447">
        <v>3.97994</v>
      </c>
      <c r="F50" s="448">
        <v>5.67156</v>
      </c>
      <c r="G50" s="447">
        <v>1.21038</v>
      </c>
      <c r="H50" s="448">
        <v>1.6864700000000001</v>
      </c>
      <c r="I50" s="447">
        <v>0.5855499999999999</v>
      </c>
      <c r="J50" s="448">
        <v>0</v>
      </c>
      <c r="K50" s="464" t="s">
        <v>249</v>
      </c>
      <c r="L50" s="468" t="s">
        <v>249</v>
      </c>
      <c r="M50" s="465"/>
    </row>
    <row r="51" spans="2:13" ht="16.5" customHeight="1">
      <c r="B51" s="451" t="s">
        <v>180</v>
      </c>
      <c r="C51" s="452">
        <v>6820.3605</v>
      </c>
      <c r="D51" s="453">
        <v>6174.06167</v>
      </c>
      <c r="E51" s="452">
        <v>6970.952301971073</v>
      </c>
      <c r="F51" s="453">
        <v>6174.061669999999</v>
      </c>
      <c r="G51" s="452">
        <v>2607.2933199999998</v>
      </c>
      <c r="H51" s="453">
        <v>2428.55886</v>
      </c>
      <c r="I51" s="452">
        <v>247.48577</v>
      </c>
      <c r="J51" s="453">
        <v>130.65849</v>
      </c>
      <c r="K51" s="454">
        <v>87.27036536651904</v>
      </c>
      <c r="L51" s="455">
        <v>49.10404267042851</v>
      </c>
      <c r="M51" s="456"/>
    </row>
    <row r="52" spans="2:13" ht="5.25" customHeight="1">
      <c r="B52" s="469"/>
      <c r="C52" s="470" t="s">
        <v>220</v>
      </c>
      <c r="D52" s="471" t="s">
        <v>220</v>
      </c>
      <c r="E52" s="470" t="s">
        <v>220</v>
      </c>
      <c r="F52" s="471" t="s">
        <v>220</v>
      </c>
      <c r="G52" s="470" t="s">
        <v>220</v>
      </c>
      <c r="H52" s="471" t="s">
        <v>220</v>
      </c>
      <c r="I52" s="470" t="s">
        <v>220</v>
      </c>
      <c r="J52" s="471" t="s">
        <v>220</v>
      </c>
      <c r="K52" s="472" t="s">
        <v>220</v>
      </c>
      <c r="L52" s="463" t="s">
        <v>220</v>
      </c>
      <c r="M52" s="463"/>
    </row>
    <row r="53" spans="2:13" ht="16.5" customHeight="1" thickBot="1">
      <c r="B53" s="469" t="s">
        <v>252</v>
      </c>
      <c r="C53" s="470">
        <v>-1119.5573700000002</v>
      </c>
      <c r="D53" s="471">
        <v>-1088.5988200000002</v>
      </c>
      <c r="E53" s="470">
        <v>-1119.5470984405547</v>
      </c>
      <c r="F53" s="471">
        <v>-1088.5988199999847</v>
      </c>
      <c r="G53" s="470">
        <v>0</v>
      </c>
      <c r="H53" s="471">
        <v>0</v>
      </c>
      <c r="I53" s="470">
        <v>-17.19653</v>
      </c>
      <c r="J53" s="471">
        <v>1.966</v>
      </c>
      <c r="K53" s="464" t="s">
        <v>253</v>
      </c>
      <c r="L53" s="468" t="s">
        <v>253</v>
      </c>
      <c r="M53" s="465"/>
    </row>
    <row r="54" spans="2:13" ht="17.25" customHeight="1" thickBot="1">
      <c r="B54" s="475" t="s">
        <v>185</v>
      </c>
      <c r="C54" s="476">
        <v>67331.11095</v>
      </c>
      <c r="D54" s="477">
        <v>56783.94759</v>
      </c>
      <c r="E54" s="476">
        <v>67224.10836036333</v>
      </c>
      <c r="F54" s="477">
        <v>56260.85559000001</v>
      </c>
      <c r="G54" s="476">
        <v>24514.48786</v>
      </c>
      <c r="H54" s="477">
        <v>24580.24198</v>
      </c>
      <c r="I54" s="476">
        <v>3327.47931</v>
      </c>
      <c r="J54" s="477">
        <v>2709.17679</v>
      </c>
      <c r="K54" s="478">
        <v>64.86872210501255</v>
      </c>
      <c r="L54" s="479">
        <v>57.98967298812668</v>
      </c>
      <c r="M54" s="456"/>
    </row>
    <row r="55" ht="1.5" customHeight="1">
      <c r="B55" s="480"/>
    </row>
    <row r="56" spans="2:13" ht="18" customHeight="1">
      <c r="B56" s="501" t="s">
        <v>272</v>
      </c>
      <c r="C56" s="501"/>
      <c r="D56" s="501"/>
      <c r="E56" s="501"/>
      <c r="F56" s="501"/>
      <c r="G56" s="501"/>
      <c r="H56" s="501"/>
      <c r="I56" s="501"/>
      <c r="J56" s="501"/>
      <c r="K56" s="501"/>
      <c r="L56" s="501"/>
      <c r="M56" s="481"/>
    </row>
    <row r="57" spans="2:13" ht="18" customHeight="1">
      <c r="B57" s="500" t="s">
        <v>273</v>
      </c>
      <c r="C57" s="500"/>
      <c r="D57" s="500"/>
      <c r="E57" s="500"/>
      <c r="F57" s="500"/>
      <c r="G57" s="500"/>
      <c r="H57" s="500"/>
      <c r="I57" s="500"/>
      <c r="J57" s="500"/>
      <c r="K57" s="500"/>
      <c r="L57" s="500"/>
      <c r="M57" s="481"/>
    </row>
    <row r="58" spans="2:13" ht="18" customHeight="1">
      <c r="B58" s="501" t="s">
        <v>271</v>
      </c>
      <c r="C58" s="501"/>
      <c r="D58" s="501"/>
      <c r="E58" s="501"/>
      <c r="F58" s="501"/>
      <c r="G58" s="501"/>
      <c r="H58" s="501"/>
      <c r="I58" s="501"/>
      <c r="J58" s="501"/>
      <c r="K58" s="501"/>
      <c r="L58" s="501"/>
      <c r="M58" s="481"/>
    </row>
    <row r="59" spans="2:13" ht="18" customHeight="1">
      <c r="B59" s="500" t="s">
        <v>275</v>
      </c>
      <c r="C59" s="500"/>
      <c r="D59" s="500"/>
      <c r="E59" s="500"/>
      <c r="F59" s="500"/>
      <c r="G59" s="500"/>
      <c r="H59" s="500"/>
      <c r="I59" s="500"/>
      <c r="J59" s="500"/>
      <c r="K59" s="500"/>
      <c r="L59" s="500"/>
      <c r="M59" s="481"/>
    </row>
    <row r="60" spans="2:10" ht="17.25" customHeight="1">
      <c r="B60" s="482" t="s">
        <v>270</v>
      </c>
      <c r="C60" s="483"/>
      <c r="D60" s="483"/>
      <c r="E60" s="483"/>
      <c r="F60" s="483"/>
      <c r="G60" s="483"/>
      <c r="H60" s="483"/>
      <c r="I60" s="483"/>
      <c r="J60" s="483"/>
    </row>
    <row r="61" spans="2:13" ht="18" customHeight="1">
      <c r="B61" s="501" t="s">
        <v>269</v>
      </c>
      <c r="C61" s="501"/>
      <c r="D61" s="501"/>
      <c r="E61" s="501"/>
      <c r="F61" s="501"/>
      <c r="G61" s="501"/>
      <c r="H61" s="501"/>
      <c r="I61" s="501"/>
      <c r="J61" s="501"/>
      <c r="K61" s="501"/>
      <c r="L61" s="501"/>
      <c r="M61" s="481"/>
    </row>
    <row r="62" spans="2:13" ht="18" customHeight="1">
      <c r="B62" s="500" t="s">
        <v>274</v>
      </c>
      <c r="C62" s="500"/>
      <c r="D62" s="500"/>
      <c r="E62" s="500"/>
      <c r="F62" s="500"/>
      <c r="G62" s="500"/>
      <c r="H62" s="500"/>
      <c r="I62" s="500"/>
      <c r="J62" s="500"/>
      <c r="K62" s="500"/>
      <c r="L62" s="500"/>
      <c r="M62" s="481"/>
    </row>
    <row r="63" spans="2:22" ht="18" customHeight="1">
      <c r="B63" s="502" t="s">
        <v>280</v>
      </c>
      <c r="C63" s="502"/>
      <c r="D63" s="502"/>
      <c r="E63" s="502"/>
      <c r="F63" s="502"/>
      <c r="G63" s="502"/>
      <c r="H63" s="502"/>
      <c r="I63" s="502"/>
      <c r="J63" s="502"/>
      <c r="K63" s="502"/>
      <c r="L63" s="502"/>
      <c r="M63" s="502"/>
      <c r="N63" s="502"/>
      <c r="O63" s="502"/>
      <c r="P63" s="502"/>
      <c r="Q63" s="502"/>
      <c r="R63" s="502"/>
      <c r="S63" s="502"/>
      <c r="T63" s="502"/>
      <c r="U63" s="502"/>
      <c r="V63" s="481"/>
    </row>
    <row r="64" spans="2:13" ht="18" customHeight="1">
      <c r="B64" s="484" t="s">
        <v>279</v>
      </c>
      <c r="C64" s="484"/>
      <c r="D64" s="484"/>
      <c r="E64" s="484"/>
      <c r="F64" s="484"/>
      <c r="G64" s="484"/>
      <c r="H64" s="484"/>
      <c r="I64" s="484"/>
      <c r="J64" s="484"/>
      <c r="K64" s="484"/>
      <c r="L64" s="484"/>
      <c r="M64" s="481"/>
    </row>
    <row r="65" spans="2:10" ht="17.25" customHeight="1">
      <c r="B65" s="482" t="s">
        <v>268</v>
      </c>
      <c r="C65" s="483"/>
      <c r="D65" s="483"/>
      <c r="E65" s="483"/>
      <c r="F65" s="483"/>
      <c r="G65" s="483"/>
      <c r="H65" s="483"/>
      <c r="I65" s="483"/>
      <c r="J65" s="483"/>
    </row>
    <row r="66" spans="2:13" ht="17.25" customHeight="1">
      <c r="B66" s="501" t="s">
        <v>282</v>
      </c>
      <c r="C66" s="501"/>
      <c r="D66" s="501"/>
      <c r="E66" s="501"/>
      <c r="F66" s="501"/>
      <c r="G66" s="501"/>
      <c r="H66" s="501"/>
      <c r="I66" s="501"/>
      <c r="J66" s="501"/>
      <c r="K66" s="501"/>
      <c r="L66" s="501"/>
      <c r="M66" s="481"/>
    </row>
    <row r="67" spans="2:13" ht="17.25" customHeight="1">
      <c r="B67" s="481" t="s">
        <v>281</v>
      </c>
      <c r="C67" s="481"/>
      <c r="D67" s="481"/>
      <c r="E67" s="481"/>
      <c r="F67" s="481"/>
      <c r="G67" s="481"/>
      <c r="H67" s="481"/>
      <c r="I67" s="481"/>
      <c r="J67" s="481"/>
      <c r="K67" s="481"/>
      <c r="L67" s="481"/>
      <c r="M67" s="481"/>
    </row>
    <row r="68" spans="2:10" ht="17.25" customHeight="1">
      <c r="B68" s="485" t="s">
        <v>267</v>
      </c>
      <c r="C68" s="483"/>
      <c r="D68" s="483"/>
      <c r="E68" s="483"/>
      <c r="F68" s="483"/>
      <c r="G68" s="483"/>
      <c r="H68" s="483"/>
      <c r="I68" s="483"/>
      <c r="J68" s="483"/>
    </row>
    <row r="69" spans="2:10" ht="17.25" customHeight="1">
      <c r="B69" s="485" t="s">
        <v>266</v>
      </c>
      <c r="C69" s="483"/>
      <c r="D69" s="483"/>
      <c r="E69" s="483"/>
      <c r="F69" s="483"/>
      <c r="G69" s="483"/>
      <c r="H69" s="483"/>
      <c r="I69" s="483"/>
      <c r="J69" s="483"/>
    </row>
    <row r="70" spans="2:10" ht="17.25" customHeight="1">
      <c r="B70" s="485" t="s">
        <v>254</v>
      </c>
      <c r="C70" s="483"/>
      <c r="D70" s="483"/>
      <c r="E70" s="483"/>
      <c r="F70" s="483"/>
      <c r="G70" s="483"/>
      <c r="H70" s="483"/>
      <c r="I70" s="483"/>
      <c r="J70" s="483"/>
    </row>
    <row r="71" ht="6.75" customHeight="1"/>
    <row r="72" ht="12.75">
      <c r="A72" s="434"/>
    </row>
    <row r="73" ht="12.75">
      <c r="A73" s="434"/>
    </row>
    <row r="74" ht="12.75">
      <c r="A74" s="434"/>
    </row>
    <row r="75" ht="12.75">
      <c r="A75" s="434"/>
    </row>
  </sheetData>
  <sheetProtection/>
  <mergeCells count="20">
    <mergeCell ref="C4:D4"/>
    <mergeCell ref="E4:F4"/>
    <mergeCell ref="G4:H4"/>
    <mergeCell ref="I4:J4"/>
    <mergeCell ref="K4:L4"/>
    <mergeCell ref="C5:D5"/>
    <mergeCell ref="E5:F5"/>
    <mergeCell ref="C6:D6"/>
    <mergeCell ref="E6:F6"/>
    <mergeCell ref="G6:H6"/>
    <mergeCell ref="I6:J6"/>
    <mergeCell ref="K6:L6"/>
    <mergeCell ref="B56:L56"/>
    <mergeCell ref="B66:L66"/>
    <mergeCell ref="B57:L57"/>
    <mergeCell ref="B58:L58"/>
    <mergeCell ref="B59:L59"/>
    <mergeCell ref="B61:L61"/>
    <mergeCell ref="B62:L62"/>
    <mergeCell ref="B63:U63"/>
  </mergeCells>
  <printOptions/>
  <pageMargins left="0.7874015748031497" right="0.3937007874015748" top="0.2362204724409449" bottom="0.07874015748031496" header="0.1968503937007874" footer="0.5118110236220472"/>
  <pageSetup horizontalDpi="600" verticalDpi="600" orientation="landscape" paperSize="9" scale="53"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CA197"/>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0.8515625" defaultRowHeight="12.75"/>
  <cols>
    <col min="1" max="1" width="55.140625" style="66" customWidth="1"/>
    <col min="2" max="9" width="12.7109375" style="88" customWidth="1"/>
    <col min="10" max="10" width="9.7109375" style="274" customWidth="1"/>
    <col min="11" max="11" width="1.7109375" style="5" customWidth="1"/>
    <col min="12" max="14" width="12.7109375" style="275" customWidth="1"/>
    <col min="15" max="15" width="12.7109375" style="88" customWidth="1"/>
    <col min="16" max="16" width="12.7109375" style="275" customWidth="1"/>
    <col min="17" max="19" width="12.7109375" style="88" customWidth="1"/>
    <col min="20" max="20" width="9.7109375" style="274" customWidth="1"/>
    <col min="21" max="21" width="1.7109375" style="5" customWidth="1"/>
    <col min="22" max="24" width="12.7109375" style="275" customWidth="1"/>
    <col min="25" max="25" width="12.7109375" style="88" customWidth="1"/>
    <col min="26" max="26" width="12.7109375" style="275" customWidth="1"/>
    <col min="27" max="29" width="12.7109375" style="88" customWidth="1"/>
    <col min="30" max="30" width="9.7109375" style="274" customWidth="1"/>
    <col min="31" max="31" width="1.7109375" style="5" customWidth="1"/>
    <col min="32" max="34" width="12.7109375" style="275" customWidth="1"/>
    <col min="35" max="35" width="12.7109375" style="88" customWidth="1"/>
    <col min="36" max="36" width="12.7109375" style="275" customWidth="1"/>
    <col min="37" max="39" width="12.7109375" style="88" customWidth="1"/>
    <col min="40" max="40" width="9.7109375" style="274" customWidth="1"/>
    <col min="41" max="41" width="1.7109375" style="5" customWidth="1"/>
    <col min="42" max="44" width="12.7109375" style="275" customWidth="1"/>
    <col min="45" max="45" width="12.7109375" style="88" customWidth="1"/>
    <col min="46" max="46" width="12.7109375" style="275" customWidth="1"/>
    <col min="47" max="49" width="12.7109375" style="88" customWidth="1"/>
    <col min="50" max="50" width="9.7109375" style="274" customWidth="1"/>
    <col min="51" max="51" width="1.7109375" style="5" customWidth="1"/>
    <col min="52" max="54" width="12.7109375" style="275" customWidth="1"/>
    <col min="55" max="55" width="12.7109375" style="88" customWidth="1"/>
    <col min="56" max="56" width="12.7109375" style="275" customWidth="1"/>
    <col min="57" max="59" width="12.7109375" style="88" customWidth="1"/>
    <col min="60" max="60" width="9.7109375" style="274" customWidth="1"/>
    <col min="61" max="61" width="1.7109375" style="5" customWidth="1"/>
    <col min="62" max="62" width="11.421875" style="0" customWidth="1"/>
    <col min="63" max="112" width="11.7109375" style="5" customWidth="1"/>
    <col min="113" max="113" width="12.7109375" style="5" bestFit="1" customWidth="1"/>
    <col min="114" max="114" width="10.7109375" style="5" bestFit="1" customWidth="1"/>
    <col min="115" max="116" width="11.421875" style="5" customWidth="1"/>
    <col min="117" max="117" width="10.421875" style="5" bestFit="1" customWidth="1"/>
    <col min="118" max="118" width="12.7109375" style="5" bestFit="1" customWidth="1"/>
    <col min="119" max="119" width="12.00390625" style="5" bestFit="1" customWidth="1"/>
    <col min="120" max="121" width="12.7109375" style="5" bestFit="1" customWidth="1"/>
    <col min="122" max="122" width="11.00390625" style="5" bestFit="1" customWidth="1"/>
    <col min="123" max="123" width="12.7109375" style="5" bestFit="1" customWidth="1"/>
    <col min="124" max="124" width="11.421875" style="5" customWidth="1"/>
    <col min="125" max="125" width="11.28125" style="5" bestFit="1" customWidth="1"/>
    <col min="126" max="127" width="10.7109375" style="5" bestFit="1" customWidth="1"/>
    <col min="128" max="128" width="12.00390625" style="5" bestFit="1" customWidth="1"/>
    <col min="129" max="129" width="12.7109375" style="5" bestFit="1" customWidth="1"/>
    <col min="130" max="130" width="11.28125" style="5" bestFit="1" customWidth="1"/>
    <col min="131" max="132" width="12.00390625" style="5" bestFit="1" customWidth="1"/>
    <col min="133" max="134" width="12.7109375" style="5" bestFit="1" customWidth="1"/>
    <col min="135" max="135" width="10.7109375" style="5" bestFit="1" customWidth="1"/>
    <col min="136" max="136" width="12.7109375" style="5" bestFit="1" customWidth="1"/>
    <col min="137" max="138" width="12.00390625" style="5" bestFit="1" customWidth="1"/>
    <col min="139" max="139" width="12.7109375" style="5" bestFit="1" customWidth="1"/>
    <col min="140" max="140" width="14.57421875" style="5" bestFit="1" customWidth="1"/>
    <col min="141" max="141" width="10.421875" style="5" bestFit="1" customWidth="1"/>
    <col min="142" max="142" width="9.140625" style="5" customWidth="1"/>
    <col min="143" max="143" width="11.00390625" style="5" bestFit="1" customWidth="1"/>
    <col min="144" max="144" width="10.8515625" style="5" bestFit="1" customWidth="1"/>
    <col min="145" max="145" width="10.140625" style="5" bestFit="1" customWidth="1"/>
    <col min="146" max="146" width="11.00390625" style="5" bestFit="1" customWidth="1"/>
    <col min="147" max="149" width="10.7109375" style="5" bestFit="1" customWidth="1"/>
    <col min="150" max="150" width="12.00390625" style="5" bestFit="1" customWidth="1"/>
    <col min="151" max="151" width="15.140625" style="5" bestFit="1" customWidth="1"/>
    <col min="152" max="152" width="12.7109375" style="5" bestFit="1" customWidth="1"/>
    <col min="153" max="154" width="12.00390625" style="5" bestFit="1" customWidth="1"/>
    <col min="155" max="155" width="11.421875" style="5" customWidth="1"/>
    <col min="156" max="156" width="10.28125" style="5" bestFit="1" customWidth="1"/>
    <col min="157" max="157" width="11.421875" style="5" customWidth="1"/>
    <col min="158" max="158" width="10.8515625" style="5" bestFit="1" customWidth="1"/>
    <col min="159" max="159" width="10.421875" style="5" bestFit="1" customWidth="1"/>
    <col min="160" max="161" width="11.421875" style="5" customWidth="1"/>
    <col min="162" max="162" width="15.140625" style="5" bestFit="1" customWidth="1"/>
    <col min="163" max="166" width="12.00390625" style="5" bestFit="1" customWidth="1"/>
    <col min="167" max="167" width="13.8515625" style="5" bestFit="1" customWidth="1"/>
    <col min="168" max="168" width="11.00390625" style="5" bestFit="1" customWidth="1"/>
    <col min="169" max="169" width="10.7109375" style="5" bestFit="1" customWidth="1"/>
    <col min="170" max="183" width="12.00390625" style="5" bestFit="1" customWidth="1"/>
    <col min="184" max="184" width="13.8515625" style="5" bestFit="1" customWidth="1"/>
    <col min="185" max="185" width="10.421875" style="5" bestFit="1" customWidth="1"/>
    <col min="186" max="186" width="9.140625" style="5" customWidth="1"/>
    <col min="187" max="188" width="12.00390625" style="5" bestFit="1" customWidth="1"/>
    <col min="189" max="189" width="12.7109375" style="5" bestFit="1" customWidth="1"/>
    <col min="190" max="190" width="14.57421875" style="5" bestFit="1" customWidth="1"/>
    <col min="191" max="195" width="12.00390625" style="5" bestFit="1" customWidth="1"/>
    <col min="196" max="196" width="13.8515625" style="5" bestFit="1" customWidth="1"/>
    <col min="197" max="197" width="11.421875" style="5" customWidth="1"/>
    <col min="198" max="199" width="12.00390625" style="5" bestFit="1" customWidth="1"/>
    <col min="200" max="200" width="11.00390625" style="5" bestFit="1" customWidth="1"/>
    <col min="201" max="201" width="10.8515625" style="5" bestFit="1" customWidth="1"/>
    <col min="202" max="16384" width="10.8515625" style="5" customWidth="1"/>
  </cols>
  <sheetData>
    <row r="1" spans="1:60" s="9" customFormat="1" ht="19.5" customHeight="1">
      <c r="A1" s="160" t="s">
        <v>109</v>
      </c>
      <c r="B1" s="175"/>
      <c r="C1" s="175"/>
      <c r="D1" s="175"/>
      <c r="E1" s="175"/>
      <c r="F1" s="175"/>
      <c r="G1" s="175"/>
      <c r="H1" s="175"/>
      <c r="I1" s="175"/>
      <c r="J1" s="214"/>
      <c r="L1" s="19"/>
      <c r="M1" s="19"/>
      <c r="N1" s="19"/>
      <c r="O1" s="175"/>
      <c r="P1" s="19"/>
      <c r="Q1" s="175"/>
      <c r="R1" s="175"/>
      <c r="S1" s="175"/>
      <c r="T1" s="214"/>
      <c r="V1" s="19"/>
      <c r="W1" s="19"/>
      <c r="X1" s="19"/>
      <c r="Y1" s="175"/>
      <c r="Z1" s="19"/>
      <c r="AA1" s="175"/>
      <c r="AB1" s="175"/>
      <c r="AC1" s="175"/>
      <c r="AD1" s="214"/>
      <c r="AF1" s="19"/>
      <c r="AG1" s="19"/>
      <c r="AH1" s="19"/>
      <c r="AI1" s="175"/>
      <c r="AJ1" s="19"/>
      <c r="AK1" s="175"/>
      <c r="AL1" s="175"/>
      <c r="AM1" s="175"/>
      <c r="AN1" s="214"/>
      <c r="AP1" s="19"/>
      <c r="AQ1" s="19"/>
      <c r="AR1" s="19"/>
      <c r="AS1" s="175"/>
      <c r="AT1" s="19"/>
      <c r="AU1" s="175"/>
      <c r="AV1" s="175"/>
      <c r="AW1" s="175"/>
      <c r="AX1" s="214"/>
      <c r="AZ1" s="19"/>
      <c r="BA1" s="19"/>
      <c r="BB1" s="19"/>
      <c r="BC1" s="175"/>
      <c r="BD1" s="19"/>
      <c r="BE1" s="175"/>
      <c r="BF1" s="175"/>
      <c r="BG1" s="175"/>
      <c r="BH1" s="214"/>
    </row>
    <row r="2" spans="1:60" s="9" customFormat="1" ht="19.5" customHeight="1">
      <c r="A2" s="161" t="s">
        <v>138</v>
      </c>
      <c r="B2" s="175"/>
      <c r="C2" s="175"/>
      <c r="D2" s="175"/>
      <c r="E2" s="175"/>
      <c r="F2" s="175"/>
      <c r="G2" s="175"/>
      <c r="H2" s="175"/>
      <c r="I2" s="175"/>
      <c r="J2" s="214"/>
      <c r="L2" s="19"/>
      <c r="M2" s="19"/>
      <c r="N2" s="360"/>
      <c r="O2" s="175"/>
      <c r="P2" s="19"/>
      <c r="Q2" s="175"/>
      <c r="R2" s="175"/>
      <c r="S2" s="175"/>
      <c r="T2" s="214"/>
      <c r="V2" s="19"/>
      <c r="W2" s="19"/>
      <c r="X2" s="19"/>
      <c r="Y2" s="175"/>
      <c r="Z2" s="19"/>
      <c r="AA2" s="175"/>
      <c r="AB2" s="175"/>
      <c r="AC2" s="175"/>
      <c r="AD2" s="214"/>
      <c r="AF2" s="19"/>
      <c r="AG2" s="19"/>
      <c r="AH2" s="19"/>
      <c r="AI2" s="175"/>
      <c r="AJ2" s="19"/>
      <c r="AK2" s="175"/>
      <c r="AL2" s="175"/>
      <c r="AM2" s="175"/>
      <c r="AN2" s="214"/>
      <c r="AP2" s="19"/>
      <c r="AQ2" s="19"/>
      <c r="AR2" s="19"/>
      <c r="AS2" s="175"/>
      <c r="AT2" s="19"/>
      <c r="AU2" s="175"/>
      <c r="AV2" s="175"/>
      <c r="AW2" s="175"/>
      <c r="AX2" s="214"/>
      <c r="AZ2" s="19"/>
      <c r="BA2" s="19"/>
      <c r="BB2" s="19"/>
      <c r="BC2" s="175"/>
      <c r="BD2" s="19"/>
      <c r="BE2" s="175"/>
      <c r="BF2" s="175"/>
      <c r="BG2" s="175"/>
      <c r="BH2" s="214"/>
    </row>
    <row r="3" spans="1:60" s="14" customFormat="1" ht="12" customHeight="1">
      <c r="A3" s="162"/>
      <c r="B3" s="177"/>
      <c r="C3" s="177"/>
      <c r="D3" s="177"/>
      <c r="E3" s="177"/>
      <c r="F3" s="177"/>
      <c r="G3" s="177"/>
      <c r="H3" s="177"/>
      <c r="I3" s="177"/>
      <c r="J3" s="179"/>
      <c r="L3" s="21"/>
      <c r="M3" s="21"/>
      <c r="N3" s="359"/>
      <c r="O3" s="177"/>
      <c r="P3" s="21"/>
      <c r="Q3" s="177"/>
      <c r="R3" s="177"/>
      <c r="S3" s="177"/>
      <c r="T3" s="179"/>
      <c r="V3" s="21"/>
      <c r="W3" s="21"/>
      <c r="X3" s="21"/>
      <c r="Y3" s="177"/>
      <c r="Z3" s="21"/>
      <c r="AA3" s="177"/>
      <c r="AB3" s="177"/>
      <c r="AC3" s="177"/>
      <c r="AD3" s="179"/>
      <c r="AF3" s="21"/>
      <c r="AG3" s="21"/>
      <c r="AH3" s="21"/>
      <c r="AI3" s="177"/>
      <c r="AJ3" s="21"/>
      <c r="AK3" s="177"/>
      <c r="AL3" s="177"/>
      <c r="AM3" s="177"/>
      <c r="AN3" s="179"/>
      <c r="AP3" s="21"/>
      <c r="AQ3" s="21"/>
      <c r="AR3" s="21"/>
      <c r="AS3" s="177"/>
      <c r="AT3" s="21"/>
      <c r="AU3" s="177"/>
      <c r="AV3" s="177"/>
      <c r="AW3" s="177"/>
      <c r="AX3" s="179"/>
      <c r="AZ3" s="21"/>
      <c r="BA3" s="21"/>
      <c r="BB3" s="21"/>
      <c r="BC3" s="177"/>
      <c r="BD3" s="21"/>
      <c r="BE3" s="177"/>
      <c r="BF3" s="177"/>
      <c r="BG3" s="177"/>
      <c r="BH3" s="179"/>
    </row>
    <row r="4" spans="1:61" s="14" customFormat="1" ht="19.5" customHeight="1">
      <c r="A4" s="215" t="s">
        <v>79</v>
      </c>
      <c r="B4" s="109" t="s">
        <v>22</v>
      </c>
      <c r="C4" s="216"/>
      <c r="D4" s="216"/>
      <c r="E4" s="216"/>
      <c r="F4" s="216"/>
      <c r="G4" s="216"/>
      <c r="H4" s="216"/>
      <c r="I4" s="216"/>
      <c r="J4" s="217"/>
      <c r="K4" s="11"/>
      <c r="L4" s="109" t="s">
        <v>21</v>
      </c>
      <c r="M4" s="218"/>
      <c r="N4" s="218"/>
      <c r="O4" s="216"/>
      <c r="P4" s="218"/>
      <c r="Q4" s="216"/>
      <c r="R4" s="216"/>
      <c r="S4" s="216"/>
      <c r="T4" s="217"/>
      <c r="U4" s="11"/>
      <c r="V4" s="109" t="s">
        <v>6</v>
      </c>
      <c r="W4" s="218"/>
      <c r="X4" s="218"/>
      <c r="Y4" s="216"/>
      <c r="Z4" s="218"/>
      <c r="AA4" s="216"/>
      <c r="AB4" s="216"/>
      <c r="AC4" s="216"/>
      <c r="AD4" s="217"/>
      <c r="AE4" s="11"/>
      <c r="AF4" s="109" t="s">
        <v>55</v>
      </c>
      <c r="AG4" s="218"/>
      <c r="AH4" s="218"/>
      <c r="AI4" s="216"/>
      <c r="AJ4" s="218"/>
      <c r="AK4" s="216"/>
      <c r="AL4" s="216"/>
      <c r="AM4" s="216"/>
      <c r="AN4" s="217"/>
      <c r="AO4" s="11"/>
      <c r="AP4" s="109" t="s">
        <v>57</v>
      </c>
      <c r="AQ4" s="218"/>
      <c r="AR4" s="218"/>
      <c r="AS4" s="216"/>
      <c r="AT4" s="218"/>
      <c r="AU4" s="216"/>
      <c r="AV4" s="216"/>
      <c r="AW4" s="216"/>
      <c r="AX4" s="217"/>
      <c r="AY4" s="11"/>
      <c r="AZ4" s="109" t="s">
        <v>64</v>
      </c>
      <c r="BA4" s="218"/>
      <c r="BB4" s="218"/>
      <c r="BC4" s="216"/>
      <c r="BD4" s="218"/>
      <c r="BE4" s="216"/>
      <c r="BF4" s="216"/>
      <c r="BG4" s="216"/>
      <c r="BH4" s="217"/>
      <c r="BI4" s="11"/>
    </row>
    <row r="5" spans="1:70" s="224" customFormat="1" ht="19.5" customHeight="1" thickBot="1">
      <c r="A5" s="34" t="s">
        <v>65</v>
      </c>
      <c r="B5" s="220">
        <v>41364</v>
      </c>
      <c r="C5" s="220">
        <v>41455</v>
      </c>
      <c r="D5" s="220">
        <v>41547</v>
      </c>
      <c r="E5" s="221">
        <v>41639</v>
      </c>
      <c r="F5" s="220">
        <v>41729</v>
      </c>
      <c r="G5" s="220">
        <v>41820</v>
      </c>
      <c r="H5" s="220">
        <v>41912</v>
      </c>
      <c r="I5" s="221">
        <v>42004</v>
      </c>
      <c r="J5" s="23" t="s">
        <v>125</v>
      </c>
      <c r="K5" s="222"/>
      <c r="L5" s="223">
        <v>41364</v>
      </c>
      <c r="M5" s="223">
        <v>41455</v>
      </c>
      <c r="N5" s="223">
        <v>41547</v>
      </c>
      <c r="O5" s="221">
        <v>41639</v>
      </c>
      <c r="P5" s="223">
        <v>41729</v>
      </c>
      <c r="Q5" s="223">
        <v>41820</v>
      </c>
      <c r="R5" s="223">
        <v>41912</v>
      </c>
      <c r="S5" s="221">
        <v>42004</v>
      </c>
      <c r="T5" s="23" t="s">
        <v>125</v>
      </c>
      <c r="U5" s="222"/>
      <c r="V5" s="223">
        <v>41364</v>
      </c>
      <c r="W5" s="223">
        <v>41455</v>
      </c>
      <c r="X5" s="223">
        <v>41547</v>
      </c>
      <c r="Y5" s="221">
        <v>41639</v>
      </c>
      <c r="Z5" s="223">
        <v>41729</v>
      </c>
      <c r="AA5" s="223">
        <v>41820</v>
      </c>
      <c r="AB5" s="223">
        <v>41912</v>
      </c>
      <c r="AC5" s="221">
        <v>42004</v>
      </c>
      <c r="AD5" s="23" t="s">
        <v>125</v>
      </c>
      <c r="AE5" s="222"/>
      <c r="AF5" s="223">
        <v>41364</v>
      </c>
      <c r="AG5" s="223">
        <v>41455</v>
      </c>
      <c r="AH5" s="223">
        <v>41547</v>
      </c>
      <c r="AI5" s="221">
        <v>41639</v>
      </c>
      <c r="AJ5" s="223">
        <v>41729</v>
      </c>
      <c r="AK5" s="223">
        <v>41820</v>
      </c>
      <c r="AL5" s="223">
        <v>41912</v>
      </c>
      <c r="AM5" s="221">
        <v>42004</v>
      </c>
      <c r="AN5" s="23" t="s">
        <v>125</v>
      </c>
      <c r="AO5" s="222"/>
      <c r="AP5" s="223">
        <v>41364</v>
      </c>
      <c r="AQ5" s="223">
        <v>41455</v>
      </c>
      <c r="AR5" s="223">
        <v>41547</v>
      </c>
      <c r="AS5" s="221">
        <v>41639</v>
      </c>
      <c r="AT5" s="223">
        <v>41729</v>
      </c>
      <c r="AU5" s="223">
        <v>41820</v>
      </c>
      <c r="AV5" s="223">
        <v>41912</v>
      </c>
      <c r="AW5" s="221">
        <v>42004</v>
      </c>
      <c r="AX5" s="23" t="s">
        <v>125</v>
      </c>
      <c r="AY5" s="222"/>
      <c r="AZ5" s="223">
        <v>41364</v>
      </c>
      <c r="BA5" s="223">
        <v>41455</v>
      </c>
      <c r="BB5" s="223">
        <v>41547</v>
      </c>
      <c r="BC5" s="221">
        <v>41639</v>
      </c>
      <c r="BD5" s="223">
        <v>41729</v>
      </c>
      <c r="BE5" s="223">
        <v>41820</v>
      </c>
      <c r="BF5" s="223">
        <v>41912</v>
      </c>
      <c r="BG5" s="221">
        <v>42004</v>
      </c>
      <c r="BH5" s="23" t="s">
        <v>125</v>
      </c>
      <c r="BI5" s="222"/>
      <c r="BK5" s="225"/>
      <c r="BL5" s="225"/>
      <c r="BM5" s="225"/>
      <c r="BN5" s="225"/>
      <c r="BO5" s="225"/>
      <c r="BP5" s="225"/>
      <c r="BQ5" s="225"/>
      <c r="BR5" s="225"/>
    </row>
    <row r="6" spans="1:63" s="228" customFormat="1" ht="12.75">
      <c r="A6" s="16" t="s">
        <v>80</v>
      </c>
      <c r="B6" s="226">
        <v>14309.09151</v>
      </c>
      <c r="C6" s="226">
        <v>12969.32846</v>
      </c>
      <c r="D6" s="226">
        <v>13068.67546</v>
      </c>
      <c r="E6" s="231">
        <v>11206.709640000001</v>
      </c>
      <c r="F6" s="226">
        <v>12166.54545</v>
      </c>
      <c r="G6" s="226">
        <v>12703.98511</v>
      </c>
      <c r="H6" s="226">
        <v>11657.667130000002</v>
      </c>
      <c r="I6" s="231">
        <v>13862.9248</v>
      </c>
      <c r="J6" s="227">
        <f aca="true" t="shared" si="0" ref="J6:J17">IF(OR(AND(E6&lt;0,I6&gt;0),AND(E6&gt;0,I6&lt;0),SUM(E6)=0,E6="-",I6="-"),"-",(SUM(I6-E6))/SUM(E6))</f>
        <v>0.23702007505567882</v>
      </c>
      <c r="L6" s="226">
        <v>4899.838049999999</v>
      </c>
      <c r="M6" s="226">
        <v>3647.82139</v>
      </c>
      <c r="N6" s="226">
        <v>3593.42216</v>
      </c>
      <c r="O6" s="231">
        <v>2773.1007200000004</v>
      </c>
      <c r="P6" s="226">
        <v>3857.40082</v>
      </c>
      <c r="Q6" s="226">
        <v>3620.90111</v>
      </c>
      <c r="R6" s="226">
        <v>3133.0364799999998</v>
      </c>
      <c r="S6" s="231">
        <v>3668.28764</v>
      </c>
      <c r="T6" s="227">
        <f aca="true" t="shared" si="1" ref="T6:T17">IF(OR(AND(O6&lt;0,S6&gt;0),AND(O6&gt;0,S6&lt;0),SUM(O6)=0,O6="-",S6="-"),"-",(SUM(S6-O6))/SUM(O6))</f>
        <v>0.3228108209499147</v>
      </c>
      <c r="V6" s="226">
        <v>6319.9302800000005</v>
      </c>
      <c r="W6" s="226">
        <v>6662.21417</v>
      </c>
      <c r="X6" s="226">
        <v>7106.60027</v>
      </c>
      <c r="Y6" s="231">
        <v>5827.79205</v>
      </c>
      <c r="Z6" s="226">
        <v>6508.05508</v>
      </c>
      <c r="AA6" s="226">
        <v>7463.18843</v>
      </c>
      <c r="AB6" s="226">
        <v>6912.44653</v>
      </c>
      <c r="AC6" s="231">
        <v>7555.308410000001</v>
      </c>
      <c r="AD6" s="227">
        <f aca="true" t="shared" si="2" ref="AD6:AD17">IF(OR(AND(Y6&lt;0,AC6&gt;0),AND(Y6&gt;0,AC6&lt;0),SUM(Y6)=0,Y6="-",AC6="-"),"-",(SUM(AC6-Y6))/SUM(Y6))</f>
        <v>0.2964272481204954</v>
      </c>
      <c r="AF6" s="226">
        <v>1467.3813799999998</v>
      </c>
      <c r="AG6" s="226">
        <v>1799.69176</v>
      </c>
      <c r="AH6" s="226">
        <v>2042.98298</v>
      </c>
      <c r="AI6" s="231">
        <v>1860.3746999999998</v>
      </c>
      <c r="AJ6" s="226">
        <v>1558.73696</v>
      </c>
      <c r="AK6" s="226">
        <v>1382.2556499999998</v>
      </c>
      <c r="AL6" s="226">
        <v>1699.2377900000001</v>
      </c>
      <c r="AM6" s="231">
        <v>1448.98962</v>
      </c>
      <c r="AN6" s="227">
        <f aca="true" t="shared" si="3" ref="AN6:AN17">IF(OR(AND(AI6&lt;0,AM6&gt;0),AND(AI6&gt;0,AM6&lt;0),SUM(AI6)=0,AI6="-",AM6="-"),"-",(SUM(AM6-AI6))/SUM(AI6))</f>
        <v>-0.22113022715262673</v>
      </c>
      <c r="AP6" s="226">
        <v>3399.05365</v>
      </c>
      <c r="AQ6" s="226">
        <v>3099.93358</v>
      </c>
      <c r="AR6" s="226">
        <v>2751.14762</v>
      </c>
      <c r="AS6" s="231">
        <v>1496.9655</v>
      </c>
      <c r="AT6" s="226">
        <v>1382.00552</v>
      </c>
      <c r="AU6" s="226">
        <v>1317.39886</v>
      </c>
      <c r="AV6" s="226">
        <v>1537.62654</v>
      </c>
      <c r="AW6" s="231">
        <v>2028.26429</v>
      </c>
      <c r="AX6" s="227">
        <f aca="true" t="shared" si="4" ref="AX6:AX17">IF(OR(AND(AS6&lt;0,AW6&gt;0),AND(AS6&gt;0,AW6&lt;0),SUM(AS6)=0,AS6="-",AW6="-"),"-",(SUM(AW6-AS6))/SUM(AS6))</f>
        <v>0.3549171908103427</v>
      </c>
      <c r="AZ6" s="226">
        <v>-1777.11185</v>
      </c>
      <c r="BA6" s="226">
        <v>-2240.33244</v>
      </c>
      <c r="BB6" s="226">
        <v>-2425.47757</v>
      </c>
      <c r="BC6" s="231">
        <v>-751.52333</v>
      </c>
      <c r="BD6" s="226">
        <v>-1139.65293</v>
      </c>
      <c r="BE6" s="226">
        <v>-1079.75894</v>
      </c>
      <c r="BF6" s="226">
        <v>-1624.68021</v>
      </c>
      <c r="BG6" s="231">
        <v>-837.92516</v>
      </c>
      <c r="BH6" s="227">
        <f aca="true" t="shared" si="5" ref="BH6:BH17">IF(OR(AND(BC6&lt;0,BG6&gt;0),AND(BC6&gt;0,BG6&lt;0),SUM(BC6)=0,BC6="-",BG6="-"),"-",(SUM(BG6-BC6))/SUM(BC6))</f>
        <v>0.11496892584825014</v>
      </c>
      <c r="BK6" s="232"/>
    </row>
    <row r="7" spans="1:63" s="228" customFormat="1" ht="12.75">
      <c r="A7" s="16" t="s">
        <v>81</v>
      </c>
      <c r="B7" s="226">
        <v>6109.9174</v>
      </c>
      <c r="C7" s="226">
        <v>5955.03429</v>
      </c>
      <c r="D7" s="226">
        <v>6461.94821</v>
      </c>
      <c r="E7" s="231">
        <v>6660.26075</v>
      </c>
      <c r="F7" s="226">
        <v>5888.65549</v>
      </c>
      <c r="G7" s="226">
        <v>6241.69122</v>
      </c>
      <c r="H7" s="226">
        <v>6162.00638</v>
      </c>
      <c r="I7" s="231">
        <v>5874.5028600000005</v>
      </c>
      <c r="J7" s="227">
        <f t="shared" si="0"/>
        <v>-0.11797704616895063</v>
      </c>
      <c r="L7" s="226">
        <v>433.64615999999995</v>
      </c>
      <c r="M7" s="226">
        <v>599.21542</v>
      </c>
      <c r="N7" s="226">
        <v>588.71839</v>
      </c>
      <c r="O7" s="231">
        <v>638.27859</v>
      </c>
      <c r="P7" s="226">
        <v>519.21595</v>
      </c>
      <c r="Q7" s="226">
        <v>628.55377</v>
      </c>
      <c r="R7" s="226">
        <v>653.5483</v>
      </c>
      <c r="S7" s="231">
        <v>600.52948</v>
      </c>
      <c r="T7" s="227">
        <f t="shared" si="1"/>
        <v>-0.05914205895579228</v>
      </c>
      <c r="V7" s="226">
        <v>5201.36814</v>
      </c>
      <c r="W7" s="226">
        <v>5036.326940000001</v>
      </c>
      <c r="X7" s="226">
        <v>5493.868570000001</v>
      </c>
      <c r="Y7" s="231">
        <v>5547.60674</v>
      </c>
      <c r="Z7" s="226">
        <v>5437.62372</v>
      </c>
      <c r="AA7" s="226">
        <v>5523.9199100000005</v>
      </c>
      <c r="AB7" s="226">
        <v>5578.50832</v>
      </c>
      <c r="AC7" s="231">
        <v>5237.503</v>
      </c>
      <c r="AD7" s="227">
        <f t="shared" si="2"/>
        <v>-0.055898652253782585</v>
      </c>
      <c r="AF7" s="226">
        <v>657.05709</v>
      </c>
      <c r="AG7" s="226">
        <v>595.36936</v>
      </c>
      <c r="AH7" s="226">
        <v>614.2957299999999</v>
      </c>
      <c r="AI7" s="231">
        <v>635.15065</v>
      </c>
      <c r="AJ7" s="226">
        <v>110.96924</v>
      </c>
      <c r="AK7" s="226">
        <v>72.07045</v>
      </c>
      <c r="AL7" s="226">
        <v>45.7072</v>
      </c>
      <c r="AM7" s="231">
        <v>45.73919</v>
      </c>
      <c r="AN7" s="227">
        <f t="shared" si="3"/>
        <v>-0.9279868642187488</v>
      </c>
      <c r="AP7" s="226">
        <v>116.11743</v>
      </c>
      <c r="AQ7" s="226">
        <v>128.07983000000002</v>
      </c>
      <c r="AR7" s="226">
        <v>182.41308999999998</v>
      </c>
      <c r="AS7" s="231">
        <v>307.34883</v>
      </c>
      <c r="AT7" s="226">
        <v>186.99489000000003</v>
      </c>
      <c r="AU7" s="226">
        <v>464.04462</v>
      </c>
      <c r="AV7" s="226">
        <v>394.31681</v>
      </c>
      <c r="AW7" s="231">
        <v>511.31752</v>
      </c>
      <c r="AX7" s="227">
        <f t="shared" si="4"/>
        <v>0.6636390644467395</v>
      </c>
      <c r="AZ7" s="226">
        <v>-298.27142</v>
      </c>
      <c r="BA7" s="226">
        <v>-403.95726</v>
      </c>
      <c r="BB7" s="226">
        <v>-417.34757</v>
      </c>
      <c r="BC7" s="231">
        <v>-468.12406</v>
      </c>
      <c r="BD7" s="226">
        <v>-366.14831</v>
      </c>
      <c r="BE7" s="226">
        <v>-446.89753</v>
      </c>
      <c r="BF7" s="226">
        <v>-510.07425</v>
      </c>
      <c r="BG7" s="231">
        <v>-520.58633</v>
      </c>
      <c r="BH7" s="227">
        <f t="shared" si="5"/>
        <v>0.11206915961550874</v>
      </c>
      <c r="BK7" s="232"/>
    </row>
    <row r="8" spans="1:63" s="142" customFormat="1" ht="12.75">
      <c r="A8" s="46" t="s">
        <v>82</v>
      </c>
      <c r="B8" s="226">
        <v>409879.37542</v>
      </c>
      <c r="C8" s="226">
        <v>399286.64116</v>
      </c>
      <c r="D8" s="226">
        <v>402734.37188</v>
      </c>
      <c r="E8" s="45">
        <v>411147.97653</v>
      </c>
      <c r="F8" s="226">
        <v>430291.43523</v>
      </c>
      <c r="G8" s="226">
        <v>448428.75641000003</v>
      </c>
      <c r="H8" s="226">
        <v>471167.31580000004</v>
      </c>
      <c r="I8" s="45">
        <v>486445.21</v>
      </c>
      <c r="J8" s="227">
        <f t="shared" si="0"/>
        <v>0.18313901020623377</v>
      </c>
      <c r="L8" s="226">
        <v>91903.89059000001</v>
      </c>
      <c r="M8" s="226">
        <v>90093.92327</v>
      </c>
      <c r="N8" s="226">
        <v>89649.33936</v>
      </c>
      <c r="O8" s="45">
        <v>88432.20255</v>
      </c>
      <c r="P8" s="226">
        <v>90180.80043</v>
      </c>
      <c r="Q8" s="226">
        <v>92316.0044</v>
      </c>
      <c r="R8" s="226">
        <v>94581.32594</v>
      </c>
      <c r="S8" s="45">
        <v>97128.77382999999</v>
      </c>
      <c r="T8" s="227">
        <f t="shared" si="1"/>
        <v>0.09834167904031232</v>
      </c>
      <c r="V8" s="226">
        <v>307396.00182</v>
      </c>
      <c r="W8" s="226">
        <v>300237.50782</v>
      </c>
      <c r="X8" s="226">
        <v>302671.38741</v>
      </c>
      <c r="Y8" s="45">
        <v>309037.35289</v>
      </c>
      <c r="Z8" s="226">
        <v>324995.7114</v>
      </c>
      <c r="AA8" s="226">
        <v>341310.08867</v>
      </c>
      <c r="AB8" s="226">
        <v>359677.26041000005</v>
      </c>
      <c r="AC8" s="45">
        <v>374589.24631</v>
      </c>
      <c r="AD8" s="227">
        <f t="shared" si="2"/>
        <v>0.21211640860557346</v>
      </c>
      <c r="AF8" s="226">
        <v>1109.98757</v>
      </c>
      <c r="AG8" s="226">
        <v>1097.11796</v>
      </c>
      <c r="AH8" s="226">
        <v>1155.1354099999999</v>
      </c>
      <c r="AI8" s="45">
        <v>1140.10447</v>
      </c>
      <c r="AJ8" s="226">
        <v>129.82724000000002</v>
      </c>
      <c r="AK8" s="226">
        <v>114.32364</v>
      </c>
      <c r="AL8" s="226">
        <v>108.43386</v>
      </c>
      <c r="AM8" s="45">
        <v>106.01567</v>
      </c>
      <c r="AN8" s="227">
        <f t="shared" si="3"/>
        <v>-0.9070123196692668</v>
      </c>
      <c r="AP8" s="226">
        <v>100044.14924</v>
      </c>
      <c r="AQ8" s="226">
        <v>98560.63053</v>
      </c>
      <c r="AR8" s="226">
        <v>100705.37534</v>
      </c>
      <c r="AS8" s="45">
        <v>103727.43934</v>
      </c>
      <c r="AT8" s="226">
        <v>106775.56194</v>
      </c>
      <c r="AU8" s="226">
        <v>107048.26143000001</v>
      </c>
      <c r="AV8" s="226">
        <v>109409.38961</v>
      </c>
      <c r="AW8" s="45">
        <v>108669.44137</v>
      </c>
      <c r="AX8" s="227">
        <f t="shared" si="4"/>
        <v>0.04764411482096848</v>
      </c>
      <c r="AZ8" s="226">
        <v>-90574.6538</v>
      </c>
      <c r="BA8" s="226">
        <v>-90702.53842</v>
      </c>
      <c r="BB8" s="226">
        <v>-91446.86564</v>
      </c>
      <c r="BC8" s="45">
        <v>-91189.12272</v>
      </c>
      <c r="BD8" s="226">
        <v>-91790.46578</v>
      </c>
      <c r="BE8" s="226">
        <v>-92359.92173</v>
      </c>
      <c r="BF8" s="226">
        <v>-92609.09401999999</v>
      </c>
      <c r="BG8" s="45">
        <v>-94048.26718000001</v>
      </c>
      <c r="BH8" s="227">
        <f t="shared" si="5"/>
        <v>0.03135400774475189</v>
      </c>
      <c r="BK8" s="232"/>
    </row>
    <row r="9" spans="1:63" s="142" customFormat="1" ht="12.75">
      <c r="A9" s="46" t="s">
        <v>83</v>
      </c>
      <c r="B9" s="226">
        <v>120113.58012</v>
      </c>
      <c r="C9" s="226">
        <v>118545.23965999999</v>
      </c>
      <c r="D9" s="226">
        <v>118053.21671</v>
      </c>
      <c r="E9" s="45">
        <v>116799.85634</v>
      </c>
      <c r="F9" s="226">
        <v>116038.64709999999</v>
      </c>
      <c r="G9" s="226">
        <v>114370.29245000001</v>
      </c>
      <c r="H9" s="226">
        <v>116797.10687999999</v>
      </c>
      <c r="I9" s="45">
        <v>117075.18728</v>
      </c>
      <c r="J9" s="227">
        <f t="shared" si="0"/>
        <v>0.002357288344589413</v>
      </c>
      <c r="L9" s="226">
        <v>18841.85594</v>
      </c>
      <c r="M9" s="226">
        <v>16427.30627</v>
      </c>
      <c r="N9" s="226">
        <v>16455.19391</v>
      </c>
      <c r="O9" s="45">
        <v>16130.97778</v>
      </c>
      <c r="P9" s="226">
        <v>16133.99071</v>
      </c>
      <c r="Q9" s="226">
        <v>15251.33467</v>
      </c>
      <c r="R9" s="226">
        <v>15100.29672</v>
      </c>
      <c r="S9" s="45">
        <v>14962.66945</v>
      </c>
      <c r="T9" s="227">
        <f t="shared" si="1"/>
        <v>-0.07242638021909172</v>
      </c>
      <c r="V9" s="226">
        <v>92980.3205</v>
      </c>
      <c r="W9" s="226">
        <v>92079.78704000001</v>
      </c>
      <c r="X9" s="226">
        <v>91450.46622</v>
      </c>
      <c r="Y9" s="45">
        <v>89922.08428</v>
      </c>
      <c r="Z9" s="226">
        <v>90388.05825</v>
      </c>
      <c r="AA9" s="226">
        <v>89248.11720000001</v>
      </c>
      <c r="AB9" s="226">
        <v>91106.00684999999</v>
      </c>
      <c r="AC9" s="45">
        <v>91410.7985</v>
      </c>
      <c r="AD9" s="227">
        <f t="shared" si="2"/>
        <v>0.016555601795933027</v>
      </c>
      <c r="AF9" s="226">
        <v>392.61449</v>
      </c>
      <c r="AG9" s="226">
        <v>377.56949</v>
      </c>
      <c r="AH9" s="226">
        <v>465.11361999999997</v>
      </c>
      <c r="AI9" s="45">
        <v>449.00026</v>
      </c>
      <c r="AJ9" s="226">
        <v>128.49247</v>
      </c>
      <c r="AK9" s="226">
        <v>133.38964</v>
      </c>
      <c r="AL9" s="226">
        <v>118.14827000000001</v>
      </c>
      <c r="AM9" s="45">
        <v>72.36314</v>
      </c>
      <c r="AN9" s="227">
        <f t="shared" si="3"/>
        <v>-0.8388349708305292</v>
      </c>
      <c r="AP9" s="226">
        <v>17592.85639</v>
      </c>
      <c r="AQ9" s="226">
        <v>17947.97166</v>
      </c>
      <c r="AR9" s="226">
        <v>17947.023989999998</v>
      </c>
      <c r="AS9" s="45">
        <v>18165.56941</v>
      </c>
      <c r="AT9" s="226">
        <v>17320.285920000002</v>
      </c>
      <c r="AU9" s="226">
        <v>17014.04434</v>
      </c>
      <c r="AV9" s="226">
        <v>17940.72303</v>
      </c>
      <c r="AW9" s="45">
        <v>17546.65897</v>
      </c>
      <c r="AX9" s="227">
        <f t="shared" si="4"/>
        <v>-0.034070522427956176</v>
      </c>
      <c r="AZ9" s="226">
        <v>-9694.0672</v>
      </c>
      <c r="BA9" s="226">
        <v>-8287.3948</v>
      </c>
      <c r="BB9" s="226">
        <v>-8264.58103</v>
      </c>
      <c r="BC9" s="45">
        <v>-7867.77539</v>
      </c>
      <c r="BD9" s="226">
        <v>-7932.18025</v>
      </c>
      <c r="BE9" s="226">
        <v>-7276.593400000001</v>
      </c>
      <c r="BF9" s="226">
        <v>-7468.0679900000005</v>
      </c>
      <c r="BG9" s="45">
        <v>-6917.30278</v>
      </c>
      <c r="BH9" s="227">
        <f t="shared" si="5"/>
        <v>-0.12080576311419076</v>
      </c>
      <c r="BK9" s="232"/>
    </row>
    <row r="10" spans="1:63" s="228" customFormat="1" ht="12.75">
      <c r="A10" s="16" t="s">
        <v>84</v>
      </c>
      <c r="B10" s="226">
        <v>75216.90298999999</v>
      </c>
      <c r="C10" s="226">
        <v>75367.87816</v>
      </c>
      <c r="D10" s="226">
        <v>78674.36137</v>
      </c>
      <c r="E10" s="231">
        <v>81064.07648</v>
      </c>
      <c r="F10" s="226">
        <v>82870.36099</v>
      </c>
      <c r="G10" s="226">
        <v>86894.56752</v>
      </c>
      <c r="H10" s="226">
        <v>90790.47525</v>
      </c>
      <c r="I10" s="231">
        <v>94563.59481000001</v>
      </c>
      <c r="J10" s="227">
        <f t="shared" si="0"/>
        <v>0.16652898443036707</v>
      </c>
      <c r="L10" s="226">
        <v>0</v>
      </c>
      <c r="M10" s="226">
        <v>0</v>
      </c>
      <c r="N10" s="226">
        <v>0</v>
      </c>
      <c r="O10" s="231">
        <v>0</v>
      </c>
      <c r="P10" s="226">
        <v>0</v>
      </c>
      <c r="Q10" s="226">
        <v>0</v>
      </c>
      <c r="R10" s="226">
        <v>0</v>
      </c>
      <c r="S10" s="231">
        <v>0</v>
      </c>
      <c r="T10" s="227" t="str">
        <f t="shared" si="1"/>
        <v>-</v>
      </c>
      <c r="V10" s="226">
        <v>75216.90298999999</v>
      </c>
      <c r="W10" s="226">
        <v>75367.87816</v>
      </c>
      <c r="X10" s="226">
        <v>78674.36137</v>
      </c>
      <c r="Y10" s="231">
        <v>81064.07648</v>
      </c>
      <c r="Z10" s="226">
        <v>82870.36099</v>
      </c>
      <c r="AA10" s="226">
        <v>86894.56752</v>
      </c>
      <c r="AB10" s="226">
        <v>90790.47525</v>
      </c>
      <c r="AC10" s="231">
        <v>94563.59481000001</v>
      </c>
      <c r="AD10" s="227">
        <f t="shared" si="2"/>
        <v>0.16652898443036707</v>
      </c>
      <c r="AF10" s="226">
        <v>0</v>
      </c>
      <c r="AG10" s="226">
        <v>0</v>
      </c>
      <c r="AH10" s="226">
        <v>0</v>
      </c>
      <c r="AI10" s="231">
        <v>0</v>
      </c>
      <c r="AJ10" s="226">
        <v>0</v>
      </c>
      <c r="AK10" s="226">
        <v>0</v>
      </c>
      <c r="AL10" s="226">
        <v>0</v>
      </c>
      <c r="AM10" s="231">
        <v>0</v>
      </c>
      <c r="AN10" s="227" t="str">
        <f t="shared" si="3"/>
        <v>-</v>
      </c>
      <c r="AP10" s="226">
        <v>0</v>
      </c>
      <c r="AQ10" s="226">
        <v>0</v>
      </c>
      <c r="AR10" s="226">
        <v>0</v>
      </c>
      <c r="AS10" s="231">
        <v>0</v>
      </c>
      <c r="AT10" s="226">
        <v>0</v>
      </c>
      <c r="AU10" s="226">
        <v>0</v>
      </c>
      <c r="AV10" s="226">
        <v>0</v>
      </c>
      <c r="AW10" s="231">
        <v>0</v>
      </c>
      <c r="AX10" s="227" t="str">
        <f t="shared" si="4"/>
        <v>-</v>
      </c>
      <c r="AZ10" s="226">
        <v>0</v>
      </c>
      <c r="BA10" s="226">
        <v>0</v>
      </c>
      <c r="BB10" s="226">
        <v>0</v>
      </c>
      <c r="BC10" s="231">
        <v>0</v>
      </c>
      <c r="BD10" s="226">
        <v>0</v>
      </c>
      <c r="BE10" s="226">
        <v>0</v>
      </c>
      <c r="BF10" s="226">
        <v>0</v>
      </c>
      <c r="BG10" s="231">
        <v>0</v>
      </c>
      <c r="BH10" s="227" t="str">
        <f t="shared" si="5"/>
        <v>-</v>
      </c>
      <c r="BK10" s="232"/>
    </row>
    <row r="11" spans="1:63" s="228" customFormat="1" ht="12.75">
      <c r="A11" s="16" t="s">
        <v>85</v>
      </c>
      <c r="B11" s="226">
        <v>13466.092960000002</v>
      </c>
      <c r="C11" s="226">
        <v>13713.86312</v>
      </c>
      <c r="D11" s="226">
        <v>13324.419960000001</v>
      </c>
      <c r="E11" s="231">
        <v>12608.96918</v>
      </c>
      <c r="F11" s="226">
        <v>12962.132609999999</v>
      </c>
      <c r="G11" s="226">
        <v>13311.018880000001</v>
      </c>
      <c r="H11" s="226">
        <v>13738.90286</v>
      </c>
      <c r="I11" s="231">
        <v>13586.73321</v>
      </c>
      <c r="J11" s="227">
        <f t="shared" si="0"/>
        <v>0.07754512014756153</v>
      </c>
      <c r="L11" s="226">
        <v>8626.13451</v>
      </c>
      <c r="M11" s="226">
        <v>8884.15304</v>
      </c>
      <c r="N11" s="226">
        <v>8620.950949999999</v>
      </c>
      <c r="O11" s="231">
        <v>7922.04497</v>
      </c>
      <c r="P11" s="226">
        <v>8278.77451</v>
      </c>
      <c r="Q11" s="226">
        <v>8542.359380000002</v>
      </c>
      <c r="R11" s="226">
        <v>8639.65518</v>
      </c>
      <c r="S11" s="231">
        <v>8465.536189999999</v>
      </c>
      <c r="T11" s="227">
        <f t="shared" si="1"/>
        <v>0.06860491477366594</v>
      </c>
      <c r="V11" s="226">
        <v>4875.22129</v>
      </c>
      <c r="W11" s="226">
        <v>4857.32782</v>
      </c>
      <c r="X11" s="226">
        <v>4727.45464</v>
      </c>
      <c r="Y11" s="231">
        <v>4717.13851</v>
      </c>
      <c r="Z11" s="226">
        <v>4720.336139999999</v>
      </c>
      <c r="AA11" s="226">
        <v>4817.987099999999</v>
      </c>
      <c r="AB11" s="226">
        <v>5142.687</v>
      </c>
      <c r="AC11" s="231">
        <v>5175.81419</v>
      </c>
      <c r="AD11" s="227">
        <f t="shared" si="2"/>
        <v>0.09723599996642887</v>
      </c>
      <c r="AF11" s="226">
        <v>0</v>
      </c>
      <c r="AG11" s="226">
        <v>0</v>
      </c>
      <c r="AH11" s="226">
        <v>0</v>
      </c>
      <c r="AI11" s="231">
        <v>0</v>
      </c>
      <c r="AJ11" s="226">
        <v>0</v>
      </c>
      <c r="AK11" s="226">
        <v>0</v>
      </c>
      <c r="AL11" s="226">
        <v>0</v>
      </c>
      <c r="AM11" s="231">
        <v>0</v>
      </c>
      <c r="AN11" s="227" t="str">
        <f t="shared" si="3"/>
        <v>-</v>
      </c>
      <c r="AP11" s="226">
        <v>0</v>
      </c>
      <c r="AQ11" s="226">
        <v>0</v>
      </c>
      <c r="AR11" s="226">
        <v>0</v>
      </c>
      <c r="AS11" s="231">
        <v>0</v>
      </c>
      <c r="AT11" s="226">
        <v>0</v>
      </c>
      <c r="AU11" s="226">
        <v>0</v>
      </c>
      <c r="AV11" s="226">
        <v>0</v>
      </c>
      <c r="AW11" s="231">
        <v>0</v>
      </c>
      <c r="AX11" s="227" t="str">
        <f t="shared" si="4"/>
        <v>-</v>
      </c>
      <c r="AZ11" s="226">
        <v>-35.26284</v>
      </c>
      <c r="BA11" s="226">
        <v>-27.61774</v>
      </c>
      <c r="BB11" s="226">
        <v>-23.98563</v>
      </c>
      <c r="BC11" s="231">
        <v>-30.214299999999998</v>
      </c>
      <c r="BD11" s="226">
        <v>-36.97804</v>
      </c>
      <c r="BE11" s="226">
        <v>-49.3276</v>
      </c>
      <c r="BF11" s="226">
        <v>-43.43932</v>
      </c>
      <c r="BG11" s="231">
        <v>-54.61717</v>
      </c>
      <c r="BH11" s="227">
        <f t="shared" si="5"/>
        <v>0.8076596181278403</v>
      </c>
      <c r="BK11" s="232"/>
    </row>
    <row r="12" spans="1:63" s="228" customFormat="1" ht="12.75">
      <c r="A12" s="16" t="s">
        <v>86</v>
      </c>
      <c r="B12" s="226">
        <v>20465.076739999997</v>
      </c>
      <c r="C12" s="226">
        <v>21912.16547</v>
      </c>
      <c r="D12" s="226">
        <v>21999.66524</v>
      </c>
      <c r="E12" s="231">
        <v>22203.29205</v>
      </c>
      <c r="F12" s="226">
        <v>22178.98059</v>
      </c>
      <c r="G12" s="226">
        <v>21771.93391</v>
      </c>
      <c r="H12" s="226">
        <v>22499.35404</v>
      </c>
      <c r="I12" s="231">
        <v>22262.48718</v>
      </c>
      <c r="J12" s="227">
        <f t="shared" si="0"/>
        <v>0.0026660519470129685</v>
      </c>
      <c r="L12" s="226">
        <v>4714.68412</v>
      </c>
      <c r="M12" s="226">
        <v>4584.650799999999</v>
      </c>
      <c r="N12" s="226">
        <v>4421.35884</v>
      </c>
      <c r="O12" s="231">
        <v>4353.88491</v>
      </c>
      <c r="P12" s="226">
        <v>4745.851559999999</v>
      </c>
      <c r="Q12" s="226">
        <v>4691.79013</v>
      </c>
      <c r="R12" s="226">
        <v>4620.3283</v>
      </c>
      <c r="S12" s="231">
        <v>4595.24153</v>
      </c>
      <c r="T12" s="227">
        <f t="shared" si="1"/>
        <v>0.05543477262011515</v>
      </c>
      <c r="V12" s="226">
        <v>15611.7175</v>
      </c>
      <c r="W12" s="226">
        <v>17190.927480000002</v>
      </c>
      <c r="X12" s="226">
        <v>17419.98408</v>
      </c>
      <c r="Y12" s="231">
        <v>17690.04618</v>
      </c>
      <c r="Z12" s="226">
        <v>17433.12903</v>
      </c>
      <c r="AA12" s="226">
        <v>17080.143780000002</v>
      </c>
      <c r="AB12" s="226">
        <v>17879.025739999997</v>
      </c>
      <c r="AC12" s="231">
        <v>17667.245649999997</v>
      </c>
      <c r="AD12" s="227">
        <f t="shared" si="2"/>
        <v>-0.0012888903606018778</v>
      </c>
      <c r="AF12" s="226">
        <v>138.67512</v>
      </c>
      <c r="AG12" s="226">
        <v>136.58719</v>
      </c>
      <c r="AH12" s="226">
        <v>158.32232000000002</v>
      </c>
      <c r="AI12" s="231">
        <v>159.36096</v>
      </c>
      <c r="AJ12" s="226">
        <v>0</v>
      </c>
      <c r="AK12" s="226">
        <v>0</v>
      </c>
      <c r="AL12" s="226">
        <v>0</v>
      </c>
      <c r="AM12" s="231">
        <v>0</v>
      </c>
      <c r="AN12" s="227">
        <f t="shared" si="3"/>
        <v>-1</v>
      </c>
      <c r="AP12" s="226">
        <v>0</v>
      </c>
      <c r="AQ12" s="226">
        <v>0</v>
      </c>
      <c r="AR12" s="226">
        <v>0</v>
      </c>
      <c r="AS12" s="231">
        <v>0</v>
      </c>
      <c r="AT12" s="226">
        <v>0</v>
      </c>
      <c r="AU12" s="226">
        <v>0</v>
      </c>
      <c r="AV12" s="226">
        <v>0</v>
      </c>
      <c r="AW12" s="231">
        <v>0</v>
      </c>
      <c r="AX12" s="227" t="str">
        <f t="shared" si="4"/>
        <v>-</v>
      </c>
      <c r="AZ12" s="226">
        <v>0</v>
      </c>
      <c r="BA12" s="226">
        <v>0</v>
      </c>
      <c r="BB12" s="226">
        <v>0</v>
      </c>
      <c r="BC12" s="231">
        <v>0</v>
      </c>
      <c r="BD12" s="226">
        <v>0</v>
      </c>
      <c r="BE12" s="226">
        <v>0</v>
      </c>
      <c r="BF12" s="226">
        <v>0</v>
      </c>
      <c r="BG12" s="231">
        <v>0</v>
      </c>
      <c r="BH12" s="227" t="str">
        <f t="shared" si="5"/>
        <v>-</v>
      </c>
      <c r="BK12" s="232"/>
    </row>
    <row r="13" spans="1:63" s="228" customFormat="1" ht="12.75">
      <c r="A13" s="16" t="s">
        <v>87</v>
      </c>
      <c r="B13" s="226">
        <v>1858.20291</v>
      </c>
      <c r="C13" s="226">
        <v>2175.76467</v>
      </c>
      <c r="D13" s="226">
        <v>2194.44418</v>
      </c>
      <c r="E13" s="231">
        <v>1507.72842</v>
      </c>
      <c r="F13" s="226">
        <v>1568.04302</v>
      </c>
      <c r="G13" s="226">
        <v>1605.82717</v>
      </c>
      <c r="H13" s="226">
        <v>1798.1721100000002</v>
      </c>
      <c r="I13" s="231">
        <v>1046.04717</v>
      </c>
      <c r="J13" s="227">
        <f t="shared" si="0"/>
        <v>-0.3062098212621076</v>
      </c>
      <c r="L13" s="226">
        <v>1035.10711</v>
      </c>
      <c r="M13" s="226">
        <v>1174.71453</v>
      </c>
      <c r="N13" s="226">
        <v>1123.07044</v>
      </c>
      <c r="O13" s="231">
        <v>1083.20631</v>
      </c>
      <c r="P13" s="226">
        <v>1197.3955700000001</v>
      </c>
      <c r="Q13" s="226">
        <v>1194.9351100000001</v>
      </c>
      <c r="R13" s="226">
        <v>1328.2453</v>
      </c>
      <c r="S13" s="231">
        <v>1012.67352</v>
      </c>
      <c r="T13" s="227">
        <f t="shared" si="1"/>
        <v>-0.06511482563280117</v>
      </c>
      <c r="V13" s="226">
        <v>240.64948</v>
      </c>
      <c r="W13" s="226">
        <v>258.55526000000003</v>
      </c>
      <c r="X13" s="226">
        <v>259.74987</v>
      </c>
      <c r="Y13" s="231">
        <v>261.44938</v>
      </c>
      <c r="Z13" s="226">
        <v>245.23359</v>
      </c>
      <c r="AA13" s="226">
        <v>233.23703</v>
      </c>
      <c r="AB13" s="226">
        <v>236.26485</v>
      </c>
      <c r="AC13" s="231">
        <v>240.40751999999998</v>
      </c>
      <c r="AD13" s="227">
        <f t="shared" si="2"/>
        <v>-0.0804815830888566</v>
      </c>
      <c r="AF13" s="226">
        <v>198.90914</v>
      </c>
      <c r="AG13" s="226">
        <v>193.71445</v>
      </c>
      <c r="AH13" s="226">
        <v>183.04795000000001</v>
      </c>
      <c r="AI13" s="231">
        <v>167.44282</v>
      </c>
      <c r="AJ13" s="226">
        <v>158.43096</v>
      </c>
      <c r="AK13" s="226">
        <v>157.91159</v>
      </c>
      <c r="AL13" s="226">
        <v>166.36502</v>
      </c>
      <c r="AM13" s="231">
        <v>177.20789000000002</v>
      </c>
      <c r="AN13" s="227">
        <f t="shared" si="3"/>
        <v>0.058318833856238254</v>
      </c>
      <c r="AP13" s="226">
        <v>1978.16383</v>
      </c>
      <c r="AQ13" s="226">
        <v>2037.64625</v>
      </c>
      <c r="AR13" s="226">
        <v>2023.9538799999998</v>
      </c>
      <c r="AS13" s="231">
        <v>1680.05718</v>
      </c>
      <c r="AT13" s="226">
        <v>1493.26406</v>
      </c>
      <c r="AU13" s="226">
        <v>1445.38647</v>
      </c>
      <c r="AV13" s="226">
        <v>1466.65543</v>
      </c>
      <c r="AW13" s="231">
        <v>1782.2728100000002</v>
      </c>
      <c r="AX13" s="227">
        <f t="shared" si="4"/>
        <v>0.06084056615263544</v>
      </c>
      <c r="AZ13" s="226">
        <v>-1594.62665</v>
      </c>
      <c r="BA13" s="226">
        <v>-1488.86582</v>
      </c>
      <c r="BB13" s="226">
        <v>-1395.37796</v>
      </c>
      <c r="BC13" s="231">
        <v>-1684.42727</v>
      </c>
      <c r="BD13" s="226">
        <v>-1526.28116</v>
      </c>
      <c r="BE13" s="226">
        <v>-1425.64303</v>
      </c>
      <c r="BF13" s="226">
        <v>-1399.35849</v>
      </c>
      <c r="BG13" s="231">
        <v>-2166.51457</v>
      </c>
      <c r="BH13" s="227">
        <f t="shared" si="5"/>
        <v>0.28620250252775825</v>
      </c>
      <c r="BK13" s="232"/>
    </row>
    <row r="14" spans="1:63" s="228" customFormat="1" ht="12.75">
      <c r="A14" s="16" t="s">
        <v>88</v>
      </c>
      <c r="B14" s="226">
        <v>35951.74843</v>
      </c>
      <c r="C14" s="226">
        <v>35149.58674</v>
      </c>
      <c r="D14" s="226">
        <v>34105.31733</v>
      </c>
      <c r="E14" s="231">
        <v>34632.15448</v>
      </c>
      <c r="F14" s="226">
        <v>36797.08677</v>
      </c>
      <c r="G14" s="226">
        <v>35634.42746</v>
      </c>
      <c r="H14" s="226">
        <v>36003.74878</v>
      </c>
      <c r="I14" s="231">
        <v>37079.70766</v>
      </c>
      <c r="J14" s="227">
        <f t="shared" si="0"/>
        <v>0.07067285350131652</v>
      </c>
      <c r="L14" s="226">
        <v>21486.60238</v>
      </c>
      <c r="M14" s="226">
        <v>21546.82344</v>
      </c>
      <c r="N14" s="226">
        <v>20858.79076</v>
      </c>
      <c r="O14" s="231">
        <v>21663.6538</v>
      </c>
      <c r="P14" s="226">
        <v>23784.08767</v>
      </c>
      <c r="Q14" s="226">
        <v>22467.25122</v>
      </c>
      <c r="R14" s="226">
        <v>23106.44972</v>
      </c>
      <c r="S14" s="231">
        <v>23494.247059999998</v>
      </c>
      <c r="T14" s="227">
        <f t="shared" si="1"/>
        <v>0.0845006699654699</v>
      </c>
      <c r="V14" s="226">
        <v>16429.52029</v>
      </c>
      <c r="W14" s="226">
        <v>16008.68954</v>
      </c>
      <c r="X14" s="226">
        <v>16234.57213</v>
      </c>
      <c r="Y14" s="231">
        <v>17849.84919</v>
      </c>
      <c r="Z14" s="226">
        <v>18060.29141</v>
      </c>
      <c r="AA14" s="226">
        <v>17595.159170000003</v>
      </c>
      <c r="AB14" s="226">
        <v>17509.213010000003</v>
      </c>
      <c r="AC14" s="231">
        <v>18722.950780000003</v>
      </c>
      <c r="AD14" s="227">
        <f t="shared" si="2"/>
        <v>0.04891366760057215</v>
      </c>
      <c r="AF14" s="226">
        <v>2743.68327</v>
      </c>
      <c r="AG14" s="226">
        <v>2558.3091099999997</v>
      </c>
      <c r="AH14" s="226">
        <v>2431.66898</v>
      </c>
      <c r="AI14" s="231">
        <v>2187.50731</v>
      </c>
      <c r="AJ14" s="226">
        <v>2064.92741</v>
      </c>
      <c r="AK14" s="226">
        <v>2562.05307</v>
      </c>
      <c r="AL14" s="226">
        <v>2921.71735</v>
      </c>
      <c r="AM14" s="231">
        <v>2951.06369</v>
      </c>
      <c r="AN14" s="227">
        <f t="shared" si="3"/>
        <v>0.34905317870686337</v>
      </c>
      <c r="AP14" s="226">
        <v>6060.549309999999</v>
      </c>
      <c r="AQ14" s="226">
        <v>5746.603160000001</v>
      </c>
      <c r="AR14" s="226">
        <v>5393.99811</v>
      </c>
      <c r="AS14" s="231">
        <v>7457.2413</v>
      </c>
      <c r="AT14" s="226">
        <v>6268.420190000001</v>
      </c>
      <c r="AU14" s="226">
        <v>6689.7367699999995</v>
      </c>
      <c r="AV14" s="226">
        <v>6891.66124</v>
      </c>
      <c r="AW14" s="231">
        <v>8595.09533</v>
      </c>
      <c r="AX14" s="227">
        <f t="shared" si="4"/>
        <v>0.15258377518238553</v>
      </c>
      <c r="AZ14" s="226">
        <v>-10768.60682</v>
      </c>
      <c r="BA14" s="226">
        <v>-10710.83851</v>
      </c>
      <c r="BB14" s="226">
        <v>-10813.71265</v>
      </c>
      <c r="BC14" s="231">
        <v>-14526.097119999999</v>
      </c>
      <c r="BD14" s="226">
        <v>-13380.63991</v>
      </c>
      <c r="BE14" s="226">
        <v>-13679.77277</v>
      </c>
      <c r="BF14" s="226">
        <v>-14425.292539999999</v>
      </c>
      <c r="BG14" s="231">
        <v>-16683.6492</v>
      </c>
      <c r="BH14" s="227">
        <f t="shared" si="5"/>
        <v>0.14852937180417264</v>
      </c>
      <c r="BK14" s="232"/>
    </row>
    <row r="15" spans="1:63" s="228" customFormat="1" ht="12.75">
      <c r="A15" s="16" t="s">
        <v>89</v>
      </c>
      <c r="B15" s="226">
        <v>0</v>
      </c>
      <c r="C15" s="226">
        <v>117.16885</v>
      </c>
      <c r="D15" s="226">
        <v>354.22183</v>
      </c>
      <c r="E15" s="231">
        <v>147.4538</v>
      </c>
      <c r="F15" s="226">
        <v>143.09819</v>
      </c>
      <c r="G15" s="226">
        <v>285.15772</v>
      </c>
      <c r="H15" s="226">
        <v>180.29045000000002</v>
      </c>
      <c r="I15" s="231">
        <v>235.11855</v>
      </c>
      <c r="J15" s="227">
        <f t="shared" si="0"/>
        <v>0.5945235049893594</v>
      </c>
      <c r="L15" s="226">
        <v>0</v>
      </c>
      <c r="M15" s="226">
        <v>0</v>
      </c>
      <c r="N15" s="226">
        <v>90.67392</v>
      </c>
      <c r="O15" s="231">
        <v>131.4538</v>
      </c>
      <c r="P15" s="226">
        <v>138.42973</v>
      </c>
      <c r="Q15" s="226">
        <v>155.13106</v>
      </c>
      <c r="R15" s="226">
        <v>59.716449999999995</v>
      </c>
      <c r="S15" s="231">
        <v>60.66939</v>
      </c>
      <c r="T15" s="227">
        <f t="shared" si="1"/>
        <v>-0.5384736690761317</v>
      </c>
      <c r="V15" s="226">
        <v>0</v>
      </c>
      <c r="W15" s="226">
        <v>117.16885</v>
      </c>
      <c r="X15" s="226">
        <v>262.92623</v>
      </c>
      <c r="Y15" s="231">
        <v>0</v>
      </c>
      <c r="Z15" s="226">
        <v>4.66846</v>
      </c>
      <c r="AA15" s="226">
        <v>126.18836</v>
      </c>
      <c r="AB15" s="226">
        <v>116.69432</v>
      </c>
      <c r="AC15" s="231">
        <v>91.65816000000001</v>
      </c>
      <c r="AD15" s="227" t="str">
        <f t="shared" si="2"/>
        <v>-</v>
      </c>
      <c r="AF15" s="226">
        <v>0</v>
      </c>
      <c r="AG15" s="226">
        <v>0</v>
      </c>
      <c r="AH15" s="226">
        <v>0</v>
      </c>
      <c r="AI15" s="231">
        <v>16</v>
      </c>
      <c r="AJ15" s="226">
        <v>0</v>
      </c>
      <c r="AK15" s="226">
        <v>0</v>
      </c>
      <c r="AL15" s="226">
        <v>0</v>
      </c>
      <c r="AM15" s="231">
        <v>0</v>
      </c>
      <c r="AN15" s="227">
        <f t="shared" si="3"/>
        <v>-1</v>
      </c>
      <c r="AP15" s="226">
        <v>0</v>
      </c>
      <c r="AQ15" s="226">
        <v>0</v>
      </c>
      <c r="AR15" s="226">
        <v>0.6216799999999999</v>
      </c>
      <c r="AS15" s="231">
        <v>0</v>
      </c>
      <c r="AT15" s="226">
        <v>0</v>
      </c>
      <c r="AU15" s="226">
        <v>3.8383000000000003</v>
      </c>
      <c r="AV15" s="226">
        <v>3.82734</v>
      </c>
      <c r="AW15" s="231">
        <v>82.791</v>
      </c>
      <c r="AX15" s="227" t="str">
        <f t="shared" si="4"/>
        <v>-</v>
      </c>
      <c r="AZ15" s="226">
        <v>0</v>
      </c>
      <c r="BA15" s="226">
        <v>0</v>
      </c>
      <c r="BB15" s="226">
        <v>0</v>
      </c>
      <c r="BC15" s="231">
        <v>0</v>
      </c>
      <c r="BD15" s="226">
        <v>0</v>
      </c>
      <c r="BE15" s="226">
        <v>0</v>
      </c>
      <c r="BF15" s="226">
        <v>0.052340000000000005</v>
      </c>
      <c r="BG15" s="231">
        <v>0</v>
      </c>
      <c r="BH15" s="227" t="str">
        <f t="shared" si="5"/>
        <v>-</v>
      </c>
      <c r="BK15" s="232"/>
    </row>
    <row r="16" spans="1:63" s="228" customFormat="1" ht="13.5" thickBot="1">
      <c r="A16" s="16" t="s">
        <v>90</v>
      </c>
      <c r="B16" s="226">
        <v>13182.42301</v>
      </c>
      <c r="C16" s="226">
        <v>13059.71136</v>
      </c>
      <c r="D16" s="226">
        <v>13291.81256</v>
      </c>
      <c r="E16" s="231">
        <v>13100.17152</v>
      </c>
      <c r="F16" s="226">
        <v>13058.81222</v>
      </c>
      <c r="G16" s="226">
        <v>13082.256130000002</v>
      </c>
      <c r="H16" s="226">
        <v>13721.234390000001</v>
      </c>
      <c r="I16" s="231">
        <v>13755.30816</v>
      </c>
      <c r="J16" s="227">
        <f t="shared" si="0"/>
        <v>0.05000977574986748</v>
      </c>
      <c r="L16" s="226">
        <v>2329.92573</v>
      </c>
      <c r="M16" s="226">
        <v>2283.33052</v>
      </c>
      <c r="N16" s="226">
        <v>2540.88634</v>
      </c>
      <c r="O16" s="231">
        <v>2478.21187</v>
      </c>
      <c r="P16" s="226">
        <v>2449.30969</v>
      </c>
      <c r="Q16" s="226">
        <v>2463.62919</v>
      </c>
      <c r="R16" s="226">
        <v>2813.83263</v>
      </c>
      <c r="S16" s="231">
        <v>2721.5447799999997</v>
      </c>
      <c r="T16" s="227">
        <f t="shared" si="1"/>
        <v>0.09818890505112447</v>
      </c>
      <c r="V16" s="226">
        <v>2572.90212</v>
      </c>
      <c r="W16" s="226">
        <v>2555.0652</v>
      </c>
      <c r="X16" s="226">
        <v>2671.33118</v>
      </c>
      <c r="Y16" s="231">
        <v>2639.68575</v>
      </c>
      <c r="Z16" s="226">
        <v>3010.19582</v>
      </c>
      <c r="AA16" s="226">
        <v>3011.4737200000004</v>
      </c>
      <c r="AB16" s="226">
        <v>3065.33286</v>
      </c>
      <c r="AC16" s="231">
        <v>3063.2045</v>
      </c>
      <c r="AD16" s="227">
        <f t="shared" si="2"/>
        <v>0.16044286711022315</v>
      </c>
      <c r="AF16" s="226">
        <v>7481.825690000001</v>
      </c>
      <c r="AG16" s="226">
        <v>7437.45495</v>
      </c>
      <c r="AH16" s="226">
        <v>7307.50109</v>
      </c>
      <c r="AI16" s="231">
        <v>7268.36678</v>
      </c>
      <c r="AJ16" s="226">
        <v>6888.84929</v>
      </c>
      <c r="AK16" s="226">
        <v>6905.49032</v>
      </c>
      <c r="AL16" s="226">
        <v>7148.86953</v>
      </c>
      <c r="AM16" s="231">
        <v>7285.91814</v>
      </c>
      <c r="AN16" s="227">
        <f t="shared" si="3"/>
        <v>0.0024147598121072636</v>
      </c>
      <c r="AP16" s="226">
        <v>797.76947</v>
      </c>
      <c r="AQ16" s="226">
        <v>783.86069</v>
      </c>
      <c r="AR16" s="226">
        <v>772.09395</v>
      </c>
      <c r="AS16" s="231">
        <v>713.90712</v>
      </c>
      <c r="AT16" s="226">
        <v>710.4574200000001</v>
      </c>
      <c r="AU16" s="226">
        <v>701.6629</v>
      </c>
      <c r="AV16" s="226">
        <v>693.19937</v>
      </c>
      <c r="AW16" s="231">
        <v>684.6407399999999</v>
      </c>
      <c r="AX16" s="227">
        <f t="shared" si="4"/>
        <v>-0.040994660481884576</v>
      </c>
      <c r="AZ16" s="226">
        <v>0</v>
      </c>
      <c r="BA16" s="226">
        <v>0</v>
      </c>
      <c r="BB16" s="226">
        <v>0</v>
      </c>
      <c r="BC16" s="231">
        <v>0</v>
      </c>
      <c r="BD16" s="226">
        <v>0</v>
      </c>
      <c r="BE16" s="226">
        <v>0</v>
      </c>
      <c r="BF16" s="226">
        <v>0</v>
      </c>
      <c r="BG16" s="231">
        <v>0</v>
      </c>
      <c r="BH16" s="227" t="str">
        <f t="shared" si="5"/>
        <v>-</v>
      </c>
      <c r="BK16" s="232"/>
    </row>
    <row r="17" spans="1:63" s="238" customFormat="1" ht="13.5" thickBot="1">
      <c r="A17" s="233" t="s">
        <v>91</v>
      </c>
      <c r="B17" s="65">
        <f>SUM(B6:B16)</f>
        <v>710552.4114900001</v>
      </c>
      <c r="C17" s="65">
        <f aca="true" t="shared" si="6" ref="C17:I17">SUM(C6:C16)</f>
        <v>698252.3819399999</v>
      </c>
      <c r="D17" s="65">
        <f t="shared" si="6"/>
        <v>704262.45473</v>
      </c>
      <c r="E17" s="86">
        <f t="shared" si="6"/>
        <v>711078.6491900001</v>
      </c>
      <c r="F17" s="65">
        <f t="shared" si="6"/>
        <v>733963.79766</v>
      </c>
      <c r="G17" s="65">
        <f t="shared" si="6"/>
        <v>754329.9139800001</v>
      </c>
      <c r="H17" s="65">
        <f t="shared" si="6"/>
        <v>784516.2740700002</v>
      </c>
      <c r="I17" s="86">
        <f t="shared" si="6"/>
        <v>805786.82168</v>
      </c>
      <c r="J17" s="234">
        <f t="shared" si="0"/>
        <v>0.13318944760594814</v>
      </c>
      <c r="K17" s="235"/>
      <c r="L17" s="51">
        <f aca="true" t="shared" si="7" ref="L17:Q17">SUM(L6:L16)</f>
        <v>154271.68459</v>
      </c>
      <c r="M17" s="51">
        <f t="shared" si="7"/>
        <v>149241.93868</v>
      </c>
      <c r="N17" s="51">
        <f t="shared" si="7"/>
        <v>147942.40506999998</v>
      </c>
      <c r="O17" s="86">
        <f t="shared" si="7"/>
        <v>145607.0153</v>
      </c>
      <c r="P17" s="51">
        <f t="shared" si="7"/>
        <v>151285.25663999998</v>
      </c>
      <c r="Q17" s="51">
        <f t="shared" si="7"/>
        <v>151331.89004000003</v>
      </c>
      <c r="R17" s="51">
        <f>SUM(R6:R16)</f>
        <v>154036.43501999998</v>
      </c>
      <c r="S17" s="86">
        <f>SUM(S6:S16)</f>
        <v>156710.17286999998</v>
      </c>
      <c r="T17" s="234">
        <f t="shared" si="1"/>
        <v>0.07625427625944875</v>
      </c>
      <c r="U17" s="235"/>
      <c r="V17" s="51">
        <f aca="true" t="shared" si="8" ref="V17:AC17">SUM(V6:V16)</f>
        <v>526844.5344100001</v>
      </c>
      <c r="W17" s="51">
        <f t="shared" si="8"/>
        <v>520371.44828</v>
      </c>
      <c r="X17" s="51">
        <f t="shared" si="8"/>
        <v>526972.70197</v>
      </c>
      <c r="Y17" s="86">
        <f t="shared" si="8"/>
        <v>534557.0814499999</v>
      </c>
      <c r="Z17" s="51">
        <f t="shared" si="8"/>
        <v>553673.6638899999</v>
      </c>
      <c r="AA17" s="51">
        <f t="shared" si="8"/>
        <v>573304.0708900001</v>
      </c>
      <c r="AB17" s="51">
        <f t="shared" si="8"/>
        <v>598013.9151399999</v>
      </c>
      <c r="AC17" s="86">
        <f t="shared" si="8"/>
        <v>618317.7318300001</v>
      </c>
      <c r="AD17" s="234">
        <f t="shared" si="2"/>
        <v>0.15669168604557102</v>
      </c>
      <c r="AE17" s="235"/>
      <c r="AF17" s="51">
        <f aca="true" t="shared" si="9" ref="AF17:AM17">SUM(AF6:AF16)</f>
        <v>14190.13375</v>
      </c>
      <c r="AG17" s="51">
        <f t="shared" si="9"/>
        <v>14195.814269999999</v>
      </c>
      <c r="AH17" s="51">
        <f t="shared" si="9"/>
        <v>14358.06808</v>
      </c>
      <c r="AI17" s="86">
        <f t="shared" si="9"/>
        <v>13883.30795</v>
      </c>
      <c r="AJ17" s="51">
        <f t="shared" si="9"/>
        <v>11040.23357</v>
      </c>
      <c r="AK17" s="51">
        <f t="shared" si="9"/>
        <v>11327.49436</v>
      </c>
      <c r="AL17" s="51">
        <f t="shared" si="9"/>
        <v>12208.47902</v>
      </c>
      <c r="AM17" s="86">
        <f t="shared" si="9"/>
        <v>12087.29734</v>
      </c>
      <c r="AN17" s="234">
        <f t="shared" si="3"/>
        <v>-0.12936474624550853</v>
      </c>
      <c r="AO17" s="235"/>
      <c r="AP17" s="51">
        <f aca="true" t="shared" si="10" ref="AP17:AW17">SUM(AP6:AP16)</f>
        <v>129988.65932</v>
      </c>
      <c r="AQ17" s="51">
        <f t="shared" si="10"/>
        <v>128304.7257</v>
      </c>
      <c r="AR17" s="51">
        <f t="shared" si="10"/>
        <v>129776.62766</v>
      </c>
      <c r="AS17" s="86">
        <f t="shared" si="10"/>
        <v>133548.52868</v>
      </c>
      <c r="AT17" s="51">
        <f t="shared" si="10"/>
        <v>134136.98993999997</v>
      </c>
      <c r="AU17" s="51">
        <f t="shared" si="10"/>
        <v>134684.37369</v>
      </c>
      <c r="AV17" s="51">
        <f t="shared" si="10"/>
        <v>138337.39936999997</v>
      </c>
      <c r="AW17" s="86">
        <f t="shared" si="10"/>
        <v>139900.48203</v>
      </c>
      <c r="AX17" s="234">
        <f t="shared" si="4"/>
        <v>0.04756288528808991</v>
      </c>
      <c r="AY17" s="235"/>
      <c r="AZ17" s="51">
        <f aca="true" t="shared" si="11" ref="AZ17:BG17">SUM(AZ6:AZ16)</f>
        <v>-114742.60058000001</v>
      </c>
      <c r="BA17" s="51">
        <f t="shared" si="11"/>
        <v>-113861.54499</v>
      </c>
      <c r="BB17" s="51">
        <f t="shared" si="11"/>
        <v>-114787.34805</v>
      </c>
      <c r="BC17" s="86">
        <f t="shared" si="11"/>
        <v>-116517.28419</v>
      </c>
      <c r="BD17" s="51">
        <f t="shared" si="11"/>
        <v>-116172.34638</v>
      </c>
      <c r="BE17" s="51">
        <f t="shared" si="11"/>
        <v>-116317.91500000001</v>
      </c>
      <c r="BF17" s="51">
        <f t="shared" si="11"/>
        <v>-118079.95447999999</v>
      </c>
      <c r="BG17" s="86">
        <f t="shared" si="11"/>
        <v>-121228.86239000001</v>
      </c>
      <c r="BH17" s="234">
        <f t="shared" si="5"/>
        <v>0.04043673205013107</v>
      </c>
      <c r="BI17" s="235"/>
      <c r="BK17" s="232"/>
    </row>
    <row r="18" spans="1:60" s="4" customFormat="1" ht="12" customHeight="1">
      <c r="A18" s="239"/>
      <c r="B18" s="240"/>
      <c r="C18" s="240"/>
      <c r="D18" s="240"/>
      <c r="E18" s="240"/>
      <c r="F18" s="240"/>
      <c r="G18" s="240"/>
      <c r="H18" s="240"/>
      <c r="I18" s="240"/>
      <c r="J18" s="227"/>
      <c r="L18" s="241"/>
      <c r="M18" s="241"/>
      <c r="N18" s="241"/>
      <c r="O18" s="240"/>
      <c r="P18" s="241"/>
      <c r="Q18" s="241"/>
      <c r="R18" s="241"/>
      <c r="S18" s="240"/>
      <c r="T18" s="227"/>
      <c r="V18" s="241"/>
      <c r="W18" s="241"/>
      <c r="X18" s="241"/>
      <c r="Y18" s="240"/>
      <c r="Z18" s="241"/>
      <c r="AA18" s="241"/>
      <c r="AB18" s="241"/>
      <c r="AC18" s="241"/>
      <c r="AD18" s="135"/>
      <c r="AF18" s="241"/>
      <c r="AG18" s="241"/>
      <c r="AH18" s="241"/>
      <c r="AI18" s="240"/>
      <c r="AJ18" s="241"/>
      <c r="AK18" s="241"/>
      <c r="AL18" s="241"/>
      <c r="AM18" s="241"/>
      <c r="AN18" s="135"/>
      <c r="AP18" s="243"/>
      <c r="AQ18" s="243"/>
      <c r="AR18" s="243"/>
      <c r="AS18" s="240"/>
      <c r="AT18" s="241"/>
      <c r="AU18" s="243"/>
      <c r="AV18" s="243"/>
      <c r="AW18" s="240"/>
      <c r="AX18" s="135"/>
      <c r="AZ18" s="242"/>
      <c r="BA18" s="242"/>
      <c r="BB18" s="242"/>
      <c r="BC18" s="240"/>
      <c r="BD18" s="241"/>
      <c r="BE18" s="242"/>
      <c r="BF18" s="242"/>
      <c r="BG18" s="240"/>
      <c r="BH18" s="135"/>
    </row>
    <row r="19" spans="1:60" s="4" customFormat="1" ht="12" customHeight="1">
      <c r="A19" s="239"/>
      <c r="B19" s="240"/>
      <c r="C19" s="240"/>
      <c r="D19" s="240"/>
      <c r="E19" s="240"/>
      <c r="F19" s="240"/>
      <c r="G19" s="240"/>
      <c r="H19" s="240"/>
      <c r="I19" s="240"/>
      <c r="J19" s="227"/>
      <c r="L19" s="241"/>
      <c r="M19" s="241"/>
      <c r="N19" s="241"/>
      <c r="O19" s="240"/>
      <c r="P19" s="241"/>
      <c r="Q19" s="241"/>
      <c r="R19" s="241"/>
      <c r="S19" s="240"/>
      <c r="T19" s="227"/>
      <c r="V19" s="241"/>
      <c r="W19" s="241"/>
      <c r="X19" s="241"/>
      <c r="Y19" s="240"/>
      <c r="Z19" s="241"/>
      <c r="AA19" s="241"/>
      <c r="AB19" s="241"/>
      <c r="AC19" s="241"/>
      <c r="AD19" s="135"/>
      <c r="AF19" s="241"/>
      <c r="AG19" s="241"/>
      <c r="AH19" s="241"/>
      <c r="AI19" s="240"/>
      <c r="AJ19" s="241"/>
      <c r="AK19" s="241"/>
      <c r="AL19" s="241"/>
      <c r="AM19" s="241"/>
      <c r="AN19" s="135"/>
      <c r="AP19" s="243"/>
      <c r="AQ19" s="243"/>
      <c r="AR19" s="243"/>
      <c r="AS19" s="240"/>
      <c r="AT19" s="241"/>
      <c r="AU19" s="243"/>
      <c r="AV19" s="243"/>
      <c r="AW19" s="240"/>
      <c r="AX19" s="135"/>
      <c r="AZ19" s="242"/>
      <c r="BA19" s="242"/>
      <c r="BB19" s="242"/>
      <c r="BC19" s="240"/>
      <c r="BD19" s="241"/>
      <c r="BE19" s="242"/>
      <c r="BF19" s="242"/>
      <c r="BG19" s="240"/>
      <c r="BH19" s="135"/>
    </row>
    <row r="20" spans="1:60" s="4" customFormat="1" ht="12" customHeight="1">
      <c r="A20" s="239"/>
      <c r="B20" s="240"/>
      <c r="C20" s="240"/>
      <c r="D20" s="240"/>
      <c r="E20" s="240"/>
      <c r="F20" s="240"/>
      <c r="G20" s="240"/>
      <c r="H20" s="240"/>
      <c r="I20" s="240"/>
      <c r="J20" s="227"/>
      <c r="L20" s="241"/>
      <c r="M20" s="241"/>
      <c r="N20" s="241"/>
      <c r="O20" s="240"/>
      <c r="P20" s="241"/>
      <c r="Q20" s="241"/>
      <c r="R20" s="241"/>
      <c r="S20" s="240"/>
      <c r="T20" s="227"/>
      <c r="V20" s="241"/>
      <c r="W20" s="241"/>
      <c r="X20" s="241"/>
      <c r="Y20" s="240"/>
      <c r="Z20" s="241"/>
      <c r="AA20" s="241"/>
      <c r="AB20" s="241"/>
      <c r="AC20" s="241"/>
      <c r="AD20" s="135"/>
      <c r="AF20" s="241"/>
      <c r="AG20" s="241"/>
      <c r="AH20" s="241"/>
      <c r="AI20" s="240"/>
      <c r="AJ20" s="241"/>
      <c r="AK20" s="241"/>
      <c r="AL20" s="241"/>
      <c r="AM20" s="241"/>
      <c r="AN20" s="135"/>
      <c r="AP20" s="243"/>
      <c r="AQ20" s="243"/>
      <c r="AR20" s="243"/>
      <c r="AS20" s="240"/>
      <c r="AT20" s="241"/>
      <c r="AU20" s="243"/>
      <c r="AV20" s="243"/>
      <c r="AW20" s="240"/>
      <c r="AX20" s="135"/>
      <c r="AZ20" s="242"/>
      <c r="BA20" s="242"/>
      <c r="BB20" s="242"/>
      <c r="BC20" s="240"/>
      <c r="BD20" s="241"/>
      <c r="BE20" s="242"/>
      <c r="BF20" s="242"/>
      <c r="BG20" s="240"/>
      <c r="BH20" s="135"/>
    </row>
    <row r="21" spans="1:61" s="4" customFormat="1" ht="19.5" customHeight="1">
      <c r="A21" s="244" t="s">
        <v>92</v>
      </c>
      <c r="B21" s="177"/>
      <c r="C21" s="177"/>
      <c r="D21" s="177"/>
      <c r="E21" s="177"/>
      <c r="F21" s="177"/>
      <c r="G21" s="177"/>
      <c r="H21" s="177"/>
      <c r="I21" s="177"/>
      <c r="J21" s="227"/>
      <c r="K21" s="11"/>
      <c r="L21" s="22"/>
      <c r="M21" s="22"/>
      <c r="N21" s="22"/>
      <c r="O21" s="177"/>
      <c r="P21" s="22"/>
      <c r="Q21" s="22"/>
      <c r="R21" s="22"/>
      <c r="S21" s="177"/>
      <c r="T21" s="227"/>
      <c r="U21" s="11"/>
      <c r="V21" s="22"/>
      <c r="W21" s="22"/>
      <c r="X21" s="22"/>
      <c r="Y21" s="177"/>
      <c r="Z21" s="22"/>
      <c r="AA21" s="22"/>
      <c r="AB21" s="22"/>
      <c r="AC21" s="22"/>
      <c r="AD21" s="135"/>
      <c r="AE21" s="11"/>
      <c r="AF21" s="22"/>
      <c r="AG21" s="22"/>
      <c r="AH21" s="22"/>
      <c r="AI21" s="177"/>
      <c r="AJ21" s="22"/>
      <c r="AK21" s="22"/>
      <c r="AL21" s="22"/>
      <c r="AM21" s="22"/>
      <c r="AN21" s="135"/>
      <c r="AO21" s="11"/>
      <c r="AP21" s="22"/>
      <c r="AQ21" s="22"/>
      <c r="AR21" s="22"/>
      <c r="AS21" s="177"/>
      <c r="AT21" s="22"/>
      <c r="AU21" s="22"/>
      <c r="AV21" s="22"/>
      <c r="AW21" s="177"/>
      <c r="AX21" s="135"/>
      <c r="AY21" s="11"/>
      <c r="AZ21" s="12"/>
      <c r="BA21" s="12"/>
      <c r="BB21" s="12"/>
      <c r="BC21" s="177"/>
      <c r="BD21" s="22"/>
      <c r="BE21" s="12"/>
      <c r="BF21" s="12"/>
      <c r="BG21" s="177"/>
      <c r="BH21" s="135"/>
      <c r="BI21" s="11"/>
    </row>
    <row r="22" spans="1:70" s="224" customFormat="1" ht="19.5" customHeight="1" thickBot="1">
      <c r="A22" s="34" t="s">
        <v>65</v>
      </c>
      <c r="B22" s="220">
        <v>41364</v>
      </c>
      <c r="C22" s="220">
        <v>41455</v>
      </c>
      <c r="D22" s="220">
        <v>41547</v>
      </c>
      <c r="E22" s="221">
        <v>41639</v>
      </c>
      <c r="F22" s="220">
        <v>41729</v>
      </c>
      <c r="G22" s="220">
        <v>41820</v>
      </c>
      <c r="H22" s="220">
        <v>41912</v>
      </c>
      <c r="I22" s="221">
        <v>42004</v>
      </c>
      <c r="J22" s="23" t="str">
        <f>J5</f>
        <v>∆ 14 / 13</v>
      </c>
      <c r="K22" s="222"/>
      <c r="L22" s="223">
        <v>41364</v>
      </c>
      <c r="M22" s="223">
        <v>41455</v>
      </c>
      <c r="N22" s="223">
        <v>41547</v>
      </c>
      <c r="O22" s="221">
        <v>41639</v>
      </c>
      <c r="P22" s="223">
        <v>41729</v>
      </c>
      <c r="Q22" s="223">
        <v>41820</v>
      </c>
      <c r="R22" s="223">
        <v>41912</v>
      </c>
      <c r="S22" s="221">
        <v>42004</v>
      </c>
      <c r="T22" s="23" t="str">
        <f>T5</f>
        <v>∆ 14 / 13</v>
      </c>
      <c r="U22" s="222"/>
      <c r="V22" s="223">
        <v>41364</v>
      </c>
      <c r="W22" s="223">
        <v>41455</v>
      </c>
      <c r="X22" s="223">
        <v>41547</v>
      </c>
      <c r="Y22" s="221">
        <v>41639</v>
      </c>
      <c r="Z22" s="223">
        <v>41729</v>
      </c>
      <c r="AA22" s="223">
        <v>41820</v>
      </c>
      <c r="AB22" s="223">
        <v>41912</v>
      </c>
      <c r="AC22" s="221">
        <v>42004</v>
      </c>
      <c r="AD22" s="23" t="str">
        <f>AD5</f>
        <v>∆ 14 / 13</v>
      </c>
      <c r="AE22" s="222"/>
      <c r="AF22" s="223">
        <v>41364</v>
      </c>
      <c r="AG22" s="223">
        <v>41455</v>
      </c>
      <c r="AH22" s="223">
        <v>41547</v>
      </c>
      <c r="AI22" s="221">
        <v>41639</v>
      </c>
      <c r="AJ22" s="223">
        <v>41729</v>
      </c>
      <c r="AK22" s="223">
        <v>41820</v>
      </c>
      <c r="AL22" s="223">
        <v>41912</v>
      </c>
      <c r="AM22" s="221">
        <v>42004</v>
      </c>
      <c r="AN22" s="23" t="str">
        <f>AN5</f>
        <v>∆ 14 / 13</v>
      </c>
      <c r="AO22" s="222"/>
      <c r="AP22" s="223">
        <v>41364</v>
      </c>
      <c r="AQ22" s="223">
        <v>41455</v>
      </c>
      <c r="AR22" s="223">
        <v>41547</v>
      </c>
      <c r="AS22" s="221">
        <v>41639</v>
      </c>
      <c r="AT22" s="223">
        <v>41729</v>
      </c>
      <c r="AU22" s="223">
        <v>41820</v>
      </c>
      <c r="AV22" s="223">
        <v>41912</v>
      </c>
      <c r="AW22" s="221">
        <v>42004</v>
      </c>
      <c r="AX22" s="23" t="str">
        <f>AX5</f>
        <v>∆ 14 / 13</v>
      </c>
      <c r="AY22" s="222"/>
      <c r="AZ22" s="223">
        <v>41364</v>
      </c>
      <c r="BA22" s="223">
        <v>41455</v>
      </c>
      <c r="BB22" s="223">
        <v>41547</v>
      </c>
      <c r="BC22" s="221">
        <v>41639</v>
      </c>
      <c r="BD22" s="223">
        <v>41729</v>
      </c>
      <c r="BE22" s="223">
        <v>41820</v>
      </c>
      <c r="BF22" s="223">
        <v>41912</v>
      </c>
      <c r="BG22" s="221">
        <v>42004</v>
      </c>
      <c r="BH22" s="23" t="str">
        <f>BH5</f>
        <v>∆ 14 / 13</v>
      </c>
      <c r="BI22" s="222"/>
      <c r="BK22" s="225"/>
      <c r="BL22" s="225"/>
      <c r="BM22" s="225"/>
      <c r="BN22" s="225"/>
      <c r="BO22" s="225"/>
      <c r="BP22" s="225"/>
      <c r="BQ22" s="225"/>
      <c r="BR22" s="225"/>
    </row>
    <row r="23" spans="1:63" s="228" customFormat="1" ht="12.75" customHeight="1">
      <c r="A23" s="16" t="s">
        <v>93</v>
      </c>
      <c r="B23" s="226">
        <v>6278.43441</v>
      </c>
      <c r="C23" s="226">
        <v>5835.617730000001</v>
      </c>
      <c r="D23" s="226">
        <v>5592.383110000001</v>
      </c>
      <c r="E23" s="231">
        <v>6013.07815</v>
      </c>
      <c r="F23" s="226">
        <v>5956.60691</v>
      </c>
      <c r="G23" s="226">
        <v>6351.34214</v>
      </c>
      <c r="H23" s="226">
        <v>7579.51704</v>
      </c>
      <c r="I23" s="231">
        <v>8496.37338</v>
      </c>
      <c r="J23" s="227">
        <f aca="true" t="shared" si="12" ref="J23:J38">IF(OR(AND(E23&lt;0,I23&gt;0),AND(E23&gt;0,I23&lt;0),SUM(E23)=0,E23="-",I23="-"),"-",(SUM(I23-E23))/SUM(E23))</f>
        <v>0.4129823641157899</v>
      </c>
      <c r="L23" s="226">
        <v>140.14392</v>
      </c>
      <c r="M23" s="226">
        <v>90.27656</v>
      </c>
      <c r="N23" s="226">
        <v>79.29243</v>
      </c>
      <c r="O23" s="231">
        <v>78.34067999999999</v>
      </c>
      <c r="P23" s="226">
        <v>90.66169000000001</v>
      </c>
      <c r="Q23" s="226">
        <v>85.21411</v>
      </c>
      <c r="R23" s="226">
        <v>164.64817000000002</v>
      </c>
      <c r="S23" s="231">
        <v>129.43379</v>
      </c>
      <c r="T23" s="227">
        <f aca="true" t="shared" si="13" ref="T23:T34">IF(OR(AND(O23&lt;0,S23&gt;0),AND(O23&gt;0,S23&lt;0),SUM(O23)=0,O23="-",S23="-"),"-",(SUM(S23-O23))/SUM(O23))</f>
        <v>0.6521913008669314</v>
      </c>
      <c r="V23" s="226">
        <v>6084.26868</v>
      </c>
      <c r="W23" s="226">
        <v>5532.84199</v>
      </c>
      <c r="X23" s="226">
        <v>5447.60164</v>
      </c>
      <c r="Y23" s="231">
        <v>5868.66987</v>
      </c>
      <c r="Z23" s="226">
        <v>5795.06404</v>
      </c>
      <c r="AA23" s="226">
        <v>6207.62657</v>
      </c>
      <c r="AB23" s="226">
        <v>7308.43977</v>
      </c>
      <c r="AC23" s="231">
        <v>8239.6278</v>
      </c>
      <c r="AD23" s="227">
        <f aca="true" t="shared" si="14" ref="AD23:AD34">IF(OR(AND(Y23&lt;0,AC23&gt;0),AND(Y23&gt;0,AC23&lt;0),SUM(Y23)=0,Y23="-",AC23="-"),"-",(SUM(AC23-Y23))/SUM(Y23))</f>
        <v>0.40400260749374894</v>
      </c>
      <c r="AF23" s="226">
        <v>0.80435</v>
      </c>
      <c r="AG23" s="226">
        <v>0.82274</v>
      </c>
      <c r="AH23" s="226">
        <v>0.52834</v>
      </c>
      <c r="AI23" s="231">
        <v>0.9718</v>
      </c>
      <c r="AJ23" s="226">
        <v>0</v>
      </c>
      <c r="AK23" s="226">
        <v>0.02035</v>
      </c>
      <c r="AL23" s="226">
        <v>0.02234</v>
      </c>
      <c r="AM23" s="231">
        <v>0.02044</v>
      </c>
      <c r="AN23" s="227">
        <f aca="true" t="shared" si="15" ref="AN23:AN34">IF(OR(AND(AI23&lt;0,AM23&gt;0),AND(AI23&gt;0,AM23&lt;0),SUM(AI23)=0,AI23="-",AM23="-"),"-",(SUM(AM23-AI23))/SUM(AI23))</f>
        <v>-0.9789668656102078</v>
      </c>
      <c r="AP23" s="226">
        <v>349.36662</v>
      </c>
      <c r="AQ23" s="226">
        <v>614.54565</v>
      </c>
      <c r="AR23" s="226">
        <v>481.35861</v>
      </c>
      <c r="AS23" s="231">
        <v>533.77312</v>
      </c>
      <c r="AT23" s="226">
        <v>437.15721</v>
      </c>
      <c r="AU23" s="226">
        <v>505.36907</v>
      </c>
      <c r="AV23" s="226">
        <v>616.2468299999999</v>
      </c>
      <c r="AW23" s="231">
        <v>648.00614</v>
      </c>
      <c r="AX23" s="227">
        <f aca="true" t="shared" si="16" ref="AX23:AX34">IF(OR(AND(AS23&lt;0,AW23&gt;0),AND(AS23&gt;0,AW23&lt;0),SUM(AS23)=0,AS23="-",AW23="-"),"-",(SUM(AW23-AS23))/SUM(AS23))</f>
        <v>0.21401043949159526</v>
      </c>
      <c r="AZ23" s="226">
        <v>-296.14916</v>
      </c>
      <c r="BA23" s="226">
        <v>-402.86921</v>
      </c>
      <c r="BB23" s="226">
        <v>-416.39790999999997</v>
      </c>
      <c r="BC23" s="231">
        <v>-468.67732</v>
      </c>
      <c r="BD23" s="226">
        <v>-366.27603000000005</v>
      </c>
      <c r="BE23" s="226">
        <v>-446.88796</v>
      </c>
      <c r="BF23" s="226">
        <v>-509.84007</v>
      </c>
      <c r="BG23" s="231">
        <v>-520.71479</v>
      </c>
      <c r="BH23" s="227">
        <f aca="true" t="shared" si="17" ref="BH23:BH34">IF(OR(AND(BC23&lt;0,BG23&gt;0),AND(BC23&gt;0,BG23&lt;0),SUM(BC23)=0,BC23="-",BG23="-"),"-",(SUM(BG23-BC23))/SUM(BC23))</f>
        <v>0.11103048468400388</v>
      </c>
      <c r="BK23" s="232"/>
    </row>
    <row r="24" spans="1:63" s="228" customFormat="1" ht="12.75" customHeight="1">
      <c r="A24" s="16" t="s">
        <v>94</v>
      </c>
      <c r="B24" s="226">
        <v>22453.87457</v>
      </c>
      <c r="C24" s="226">
        <v>22333.6802</v>
      </c>
      <c r="D24" s="226">
        <v>22156.958160000002</v>
      </c>
      <c r="E24" s="231">
        <v>23109.43136</v>
      </c>
      <c r="F24" s="226">
        <v>22319.4377</v>
      </c>
      <c r="G24" s="226">
        <v>22650.282829999996</v>
      </c>
      <c r="H24" s="226">
        <v>22748.78097</v>
      </c>
      <c r="I24" s="231">
        <v>23015.44482</v>
      </c>
      <c r="J24" s="227">
        <f t="shared" si="12"/>
        <v>-0.0040670208857963895</v>
      </c>
      <c r="K24" s="227"/>
      <c r="L24" s="226">
        <v>1317.98418</v>
      </c>
      <c r="M24" s="226">
        <v>1415.11048</v>
      </c>
      <c r="N24" s="226">
        <v>1418.97814</v>
      </c>
      <c r="O24" s="231">
        <v>1189.0012</v>
      </c>
      <c r="P24" s="226">
        <v>1123.11517</v>
      </c>
      <c r="Q24" s="226">
        <v>972.6890400000001</v>
      </c>
      <c r="R24" s="226">
        <v>840.39691</v>
      </c>
      <c r="S24" s="231">
        <v>878.1891899999999</v>
      </c>
      <c r="T24" s="227">
        <f t="shared" si="13"/>
        <v>-0.2614059683034803</v>
      </c>
      <c r="V24" s="226">
        <v>2022.51352</v>
      </c>
      <c r="W24" s="226">
        <v>2208.4146499999997</v>
      </c>
      <c r="X24" s="226">
        <v>2217.30698</v>
      </c>
      <c r="Y24" s="231">
        <v>2259.62858</v>
      </c>
      <c r="Z24" s="226">
        <v>3700.84073</v>
      </c>
      <c r="AA24" s="226">
        <v>4072.8231</v>
      </c>
      <c r="AB24" s="226">
        <v>3938.2832999999996</v>
      </c>
      <c r="AC24" s="231">
        <v>4272.512769999999</v>
      </c>
      <c r="AD24" s="227">
        <f t="shared" si="14"/>
        <v>0.8908031203960074</v>
      </c>
      <c r="AF24" s="226">
        <v>1235.3065</v>
      </c>
      <c r="AG24" s="226">
        <v>1270.34718</v>
      </c>
      <c r="AH24" s="226">
        <v>1390.70474</v>
      </c>
      <c r="AI24" s="231">
        <v>1314.56328</v>
      </c>
      <c r="AJ24" s="226">
        <v>186.9114</v>
      </c>
      <c r="AK24" s="226">
        <v>186.97305</v>
      </c>
      <c r="AL24" s="226">
        <v>173.53419</v>
      </c>
      <c r="AM24" s="231">
        <v>173.53419</v>
      </c>
      <c r="AN24" s="227">
        <f t="shared" si="15"/>
        <v>-0.8679909954582026</v>
      </c>
      <c r="AP24" s="226">
        <v>22985.983620000003</v>
      </c>
      <c r="AQ24" s="226">
        <v>21949.107210000002</v>
      </c>
      <c r="AR24" s="226">
        <v>21893.85007</v>
      </c>
      <c r="AS24" s="231">
        <v>21336.7655</v>
      </c>
      <c r="AT24" s="226">
        <v>20648.18298</v>
      </c>
      <c r="AU24" s="226">
        <v>20420.1866</v>
      </c>
      <c r="AV24" s="226">
        <v>21663.81405</v>
      </c>
      <c r="AW24" s="231">
        <v>20748.55643</v>
      </c>
      <c r="AX24" s="227">
        <f t="shared" si="16"/>
        <v>-0.027567864960600555</v>
      </c>
      <c r="AZ24" s="226">
        <v>-5107.91325</v>
      </c>
      <c r="BA24" s="226">
        <v>-4509.29932</v>
      </c>
      <c r="BB24" s="226">
        <v>-4763.88177</v>
      </c>
      <c r="BC24" s="231">
        <v>-2990.5272</v>
      </c>
      <c r="BD24" s="226">
        <v>-3339.61258</v>
      </c>
      <c r="BE24" s="226">
        <v>-3002.3889599999998</v>
      </c>
      <c r="BF24" s="226">
        <v>-3867.24748</v>
      </c>
      <c r="BG24" s="231">
        <v>-3057.3477599999997</v>
      </c>
      <c r="BH24" s="227">
        <f t="shared" si="17"/>
        <v>0.022344073646947488</v>
      </c>
      <c r="BK24" s="232"/>
    </row>
    <row r="25" spans="1:63" s="228" customFormat="1" ht="12.75" customHeight="1">
      <c r="A25" s="16" t="s">
        <v>95</v>
      </c>
      <c r="B25" s="226">
        <v>22167.23137</v>
      </c>
      <c r="C25" s="226">
        <v>21004.68673</v>
      </c>
      <c r="D25" s="226">
        <v>20024.24539</v>
      </c>
      <c r="E25" s="231">
        <v>18211.81321</v>
      </c>
      <c r="F25" s="226">
        <v>22299.060980000002</v>
      </c>
      <c r="G25" s="226">
        <v>21714.95268</v>
      </c>
      <c r="H25" s="226">
        <v>21140.526879999998</v>
      </c>
      <c r="I25" s="231">
        <v>19799.69467</v>
      </c>
      <c r="J25" s="227">
        <f t="shared" si="12"/>
        <v>0.08718964123397137</v>
      </c>
      <c r="K25" s="227"/>
      <c r="L25" s="226">
        <v>19426.54779</v>
      </c>
      <c r="M25" s="226">
        <v>18222.24237</v>
      </c>
      <c r="N25" s="226">
        <v>17221.53729</v>
      </c>
      <c r="O25" s="231">
        <v>15366.99224</v>
      </c>
      <c r="P25" s="226">
        <v>19331.61776</v>
      </c>
      <c r="Q25" s="226">
        <v>18739.06201</v>
      </c>
      <c r="R25" s="226">
        <v>18000.13216</v>
      </c>
      <c r="S25" s="231">
        <v>16595.32402</v>
      </c>
      <c r="T25" s="227">
        <f t="shared" si="13"/>
        <v>0.07993312945149249</v>
      </c>
      <c r="V25" s="226">
        <v>2755.4642400000002</v>
      </c>
      <c r="W25" s="226">
        <v>2792.91996</v>
      </c>
      <c r="X25" s="226">
        <v>2809.80575</v>
      </c>
      <c r="Y25" s="231">
        <v>2855.13491</v>
      </c>
      <c r="Z25" s="226">
        <v>2979.8736200000003</v>
      </c>
      <c r="AA25" s="226">
        <v>2994.3882000000003</v>
      </c>
      <c r="AB25" s="226">
        <v>3156.9768</v>
      </c>
      <c r="AC25" s="231">
        <v>3221.6722999999997</v>
      </c>
      <c r="AD25" s="227">
        <f t="shared" si="14"/>
        <v>0.12837830840014472</v>
      </c>
      <c r="AF25" s="226">
        <v>0</v>
      </c>
      <c r="AG25" s="226">
        <v>0</v>
      </c>
      <c r="AH25" s="226">
        <v>0</v>
      </c>
      <c r="AI25" s="231">
        <v>0</v>
      </c>
      <c r="AJ25" s="226">
        <v>0</v>
      </c>
      <c r="AK25" s="226">
        <v>0</v>
      </c>
      <c r="AL25" s="226">
        <v>0</v>
      </c>
      <c r="AM25" s="231">
        <v>0</v>
      </c>
      <c r="AN25" s="227" t="str">
        <f t="shared" si="15"/>
        <v>-</v>
      </c>
      <c r="AP25" s="226">
        <v>0</v>
      </c>
      <c r="AQ25" s="226">
        <v>0</v>
      </c>
      <c r="AR25" s="226">
        <v>0</v>
      </c>
      <c r="AS25" s="231">
        <v>0</v>
      </c>
      <c r="AT25" s="226">
        <v>0</v>
      </c>
      <c r="AU25" s="226">
        <v>0</v>
      </c>
      <c r="AV25" s="226">
        <v>0</v>
      </c>
      <c r="AW25" s="231">
        <v>0</v>
      </c>
      <c r="AX25" s="227" t="str">
        <f t="shared" si="16"/>
        <v>-</v>
      </c>
      <c r="AZ25" s="226">
        <v>-14.78066</v>
      </c>
      <c r="BA25" s="226">
        <v>-10.4756</v>
      </c>
      <c r="BB25" s="226">
        <v>-7.09765</v>
      </c>
      <c r="BC25" s="231">
        <v>-10.31394</v>
      </c>
      <c r="BD25" s="226">
        <v>-12.430399999999999</v>
      </c>
      <c r="BE25" s="226">
        <v>-18.497529999999998</v>
      </c>
      <c r="BF25" s="226">
        <v>-16.58208</v>
      </c>
      <c r="BG25" s="231">
        <v>-17.301650000000002</v>
      </c>
      <c r="BH25" s="227">
        <f t="shared" si="17"/>
        <v>0.6775015173638785</v>
      </c>
      <c r="BK25" s="232"/>
    </row>
    <row r="26" spans="1:63" s="228" customFormat="1" ht="12.75" customHeight="1">
      <c r="A26" s="16" t="s">
        <v>96</v>
      </c>
      <c r="B26" s="226">
        <v>68582.69881999999</v>
      </c>
      <c r="C26" s="226">
        <v>68106.0742</v>
      </c>
      <c r="D26" s="226">
        <v>67849.99074</v>
      </c>
      <c r="E26" s="231">
        <v>66565.61845000001</v>
      </c>
      <c r="F26" s="226">
        <v>66566.01328</v>
      </c>
      <c r="G26" s="226">
        <v>67692.31723</v>
      </c>
      <c r="H26" s="226">
        <v>69115.72167</v>
      </c>
      <c r="I26" s="231">
        <v>68988.64531</v>
      </c>
      <c r="J26" s="227">
        <f t="shared" si="12"/>
        <v>0.036400576099507385</v>
      </c>
      <c r="K26" s="227"/>
      <c r="L26" s="226">
        <v>59013.934219999996</v>
      </c>
      <c r="M26" s="226">
        <v>58389.67722</v>
      </c>
      <c r="N26" s="226">
        <v>58043.51527</v>
      </c>
      <c r="O26" s="231">
        <v>56614.03978</v>
      </c>
      <c r="P26" s="226">
        <v>56478.33311</v>
      </c>
      <c r="Q26" s="226">
        <v>57338.62603</v>
      </c>
      <c r="R26" s="226">
        <v>58645.84175</v>
      </c>
      <c r="S26" s="231">
        <v>58925.23948</v>
      </c>
      <c r="T26" s="227">
        <f t="shared" si="13"/>
        <v>0.04082379051170401</v>
      </c>
      <c r="V26" s="226">
        <v>9585.00175</v>
      </c>
      <c r="W26" s="226">
        <v>9722.83316</v>
      </c>
      <c r="X26" s="226">
        <v>9813.26188</v>
      </c>
      <c r="Y26" s="231">
        <v>9960.2428</v>
      </c>
      <c r="Z26" s="226">
        <v>10099.67339</v>
      </c>
      <c r="AA26" s="226">
        <v>10370.67281</v>
      </c>
      <c r="AB26" s="226">
        <v>10481.84167</v>
      </c>
      <c r="AC26" s="231">
        <v>10081.32302</v>
      </c>
      <c r="AD26" s="227">
        <f t="shared" si="14"/>
        <v>0.0121563522527784</v>
      </c>
      <c r="AF26" s="226">
        <v>0</v>
      </c>
      <c r="AG26" s="226">
        <v>0</v>
      </c>
      <c r="AH26" s="226">
        <v>0</v>
      </c>
      <c r="AI26" s="231">
        <v>0</v>
      </c>
      <c r="AJ26" s="226">
        <v>0</v>
      </c>
      <c r="AK26" s="226">
        <v>0</v>
      </c>
      <c r="AL26" s="226">
        <v>0</v>
      </c>
      <c r="AM26" s="231">
        <v>0</v>
      </c>
      <c r="AN26" s="227" t="str">
        <f t="shared" si="15"/>
        <v>-</v>
      </c>
      <c r="AP26" s="226">
        <v>0</v>
      </c>
      <c r="AQ26" s="226">
        <v>0</v>
      </c>
      <c r="AR26" s="226">
        <v>0</v>
      </c>
      <c r="AS26" s="231">
        <v>0</v>
      </c>
      <c r="AT26" s="226">
        <v>0</v>
      </c>
      <c r="AU26" s="226">
        <v>0</v>
      </c>
      <c r="AV26" s="226">
        <v>0</v>
      </c>
      <c r="AW26" s="231">
        <v>0</v>
      </c>
      <c r="AX26" s="227" t="str">
        <f t="shared" si="16"/>
        <v>-</v>
      </c>
      <c r="AZ26" s="226">
        <v>-16.23715</v>
      </c>
      <c r="BA26" s="226">
        <v>-6.43618</v>
      </c>
      <c r="BB26" s="226">
        <v>-6.78641</v>
      </c>
      <c r="BC26" s="231">
        <v>-8.664129999999998</v>
      </c>
      <c r="BD26" s="226">
        <v>-11.993219999999999</v>
      </c>
      <c r="BE26" s="226">
        <v>-16.98161</v>
      </c>
      <c r="BF26" s="226">
        <v>-11.96175</v>
      </c>
      <c r="BG26" s="231">
        <v>-17.917189999999998</v>
      </c>
      <c r="BH26" s="227">
        <f t="shared" si="17"/>
        <v>1.0679733568171301</v>
      </c>
      <c r="BK26" s="232"/>
    </row>
    <row r="27" spans="1:63" s="228" customFormat="1" ht="12.75" customHeight="1">
      <c r="A27" s="16" t="s">
        <v>97</v>
      </c>
      <c r="B27" s="226">
        <v>399245.39183</v>
      </c>
      <c r="C27" s="226">
        <v>397032.09275</v>
      </c>
      <c r="D27" s="226">
        <v>399264.57068</v>
      </c>
      <c r="E27" s="231">
        <v>404072.17081</v>
      </c>
      <c r="F27" s="226">
        <v>417032.68441000005</v>
      </c>
      <c r="G27" s="226">
        <v>431133.94219</v>
      </c>
      <c r="H27" s="226">
        <v>448537.02435</v>
      </c>
      <c r="I27" s="231">
        <v>463334.3089</v>
      </c>
      <c r="J27" s="227">
        <f t="shared" si="12"/>
        <v>0.14666226078178954</v>
      </c>
      <c r="K27" s="227"/>
      <c r="L27" s="226">
        <v>13370.5561</v>
      </c>
      <c r="M27" s="226">
        <v>13358.576949999999</v>
      </c>
      <c r="N27" s="226">
        <v>13400.88259</v>
      </c>
      <c r="O27" s="231">
        <v>13389.059130000001</v>
      </c>
      <c r="P27" s="226">
        <v>13690.48561</v>
      </c>
      <c r="Q27" s="226">
        <v>13853.23344</v>
      </c>
      <c r="R27" s="226">
        <v>14049.332769999999</v>
      </c>
      <c r="S27" s="231">
        <v>14276.4954</v>
      </c>
      <c r="T27" s="227">
        <f t="shared" si="13"/>
        <v>0.06628070437089766</v>
      </c>
      <c r="V27" s="226">
        <v>386074.96406</v>
      </c>
      <c r="W27" s="226">
        <v>383861.25106</v>
      </c>
      <c r="X27" s="226">
        <v>386049.50496</v>
      </c>
      <c r="Y27" s="231">
        <v>390872.73020999995</v>
      </c>
      <c r="Z27" s="226">
        <v>403534.69552</v>
      </c>
      <c r="AA27" s="226">
        <v>417474.53151</v>
      </c>
      <c r="AB27" s="226">
        <v>434682.65037</v>
      </c>
      <c r="AC27" s="231">
        <v>449262.76913</v>
      </c>
      <c r="AD27" s="227">
        <f t="shared" si="14"/>
        <v>0.14938376204609985</v>
      </c>
      <c r="AF27" s="226">
        <v>0</v>
      </c>
      <c r="AG27" s="226">
        <v>0</v>
      </c>
      <c r="AH27" s="226">
        <v>0</v>
      </c>
      <c r="AI27" s="231">
        <v>0</v>
      </c>
      <c r="AJ27" s="226">
        <v>0</v>
      </c>
      <c r="AK27" s="226">
        <v>0</v>
      </c>
      <c r="AL27" s="226">
        <v>0</v>
      </c>
      <c r="AM27" s="231">
        <v>0</v>
      </c>
      <c r="AN27" s="227" t="str">
        <f t="shared" si="15"/>
        <v>-</v>
      </c>
      <c r="AP27" s="226">
        <v>0</v>
      </c>
      <c r="AQ27" s="226">
        <v>0</v>
      </c>
      <c r="AR27" s="226">
        <v>0</v>
      </c>
      <c r="AS27" s="231">
        <v>0</v>
      </c>
      <c r="AT27" s="226">
        <v>0</v>
      </c>
      <c r="AU27" s="226">
        <v>0</v>
      </c>
      <c r="AV27" s="226">
        <v>0</v>
      </c>
      <c r="AW27" s="231">
        <v>0</v>
      </c>
      <c r="AX27" s="227" t="str">
        <f t="shared" si="16"/>
        <v>-</v>
      </c>
      <c r="AZ27" s="226">
        <v>-200.12832999999998</v>
      </c>
      <c r="BA27" s="226">
        <v>-187.73526</v>
      </c>
      <c r="BB27" s="226">
        <v>-185.81687</v>
      </c>
      <c r="BC27" s="231">
        <v>-189.61853</v>
      </c>
      <c r="BD27" s="226">
        <v>-192.49672</v>
      </c>
      <c r="BE27" s="226">
        <v>-193.82276000000002</v>
      </c>
      <c r="BF27" s="226">
        <v>-194.95879000000002</v>
      </c>
      <c r="BG27" s="231">
        <v>-204.95563</v>
      </c>
      <c r="BH27" s="227">
        <f t="shared" si="17"/>
        <v>0.0808839726792525</v>
      </c>
      <c r="BK27" s="232"/>
    </row>
    <row r="28" spans="1:68" s="228" customFormat="1" ht="12.75" customHeight="1">
      <c r="A28" s="16" t="s">
        <v>98</v>
      </c>
      <c r="B28" s="226">
        <v>75216.90245000001</v>
      </c>
      <c r="C28" s="226">
        <v>75367.87968000001</v>
      </c>
      <c r="D28" s="226">
        <v>78674.35982</v>
      </c>
      <c r="E28" s="231">
        <v>81064.07512000001</v>
      </c>
      <c r="F28" s="226">
        <v>82870.36037000001</v>
      </c>
      <c r="G28" s="226">
        <v>86894.56629</v>
      </c>
      <c r="H28" s="226">
        <v>90790.47118000001</v>
      </c>
      <c r="I28" s="231">
        <v>94563.59302</v>
      </c>
      <c r="J28" s="227">
        <f t="shared" si="12"/>
        <v>0.16652898191975313</v>
      </c>
      <c r="K28" s="227"/>
      <c r="L28" s="226">
        <v>0</v>
      </c>
      <c r="M28" s="226">
        <v>0</v>
      </c>
      <c r="N28" s="226">
        <v>0</v>
      </c>
      <c r="O28" s="231">
        <v>0</v>
      </c>
      <c r="P28" s="226">
        <v>0</v>
      </c>
      <c r="Q28" s="226">
        <v>0</v>
      </c>
      <c r="R28" s="226">
        <v>0</v>
      </c>
      <c r="S28" s="231">
        <v>0</v>
      </c>
      <c r="T28" s="227" t="str">
        <f t="shared" si="13"/>
        <v>-</v>
      </c>
      <c r="V28" s="226">
        <v>75216.90245000001</v>
      </c>
      <c r="W28" s="226">
        <v>75367.87968000001</v>
      </c>
      <c r="X28" s="226">
        <v>78674.35982</v>
      </c>
      <c r="Y28" s="231">
        <v>81064.07512000001</v>
      </c>
      <c r="Z28" s="226">
        <v>82870.36037000001</v>
      </c>
      <c r="AA28" s="226">
        <v>86894.56629</v>
      </c>
      <c r="AB28" s="226">
        <v>90790.47118000001</v>
      </c>
      <c r="AC28" s="231">
        <v>94563.59302</v>
      </c>
      <c r="AD28" s="227">
        <f t="shared" si="14"/>
        <v>0.16652898191975313</v>
      </c>
      <c r="AF28" s="226">
        <v>0</v>
      </c>
      <c r="AG28" s="226">
        <v>0</v>
      </c>
      <c r="AH28" s="226">
        <v>0</v>
      </c>
      <c r="AI28" s="231">
        <v>0</v>
      </c>
      <c r="AJ28" s="226">
        <v>0</v>
      </c>
      <c r="AK28" s="226">
        <v>0</v>
      </c>
      <c r="AL28" s="226">
        <v>0</v>
      </c>
      <c r="AM28" s="231">
        <v>0</v>
      </c>
      <c r="AN28" s="227" t="str">
        <f t="shared" si="15"/>
        <v>-</v>
      </c>
      <c r="AP28" s="226">
        <v>0</v>
      </c>
      <c r="AQ28" s="226">
        <v>0</v>
      </c>
      <c r="AR28" s="226">
        <v>0</v>
      </c>
      <c r="AS28" s="231">
        <v>0</v>
      </c>
      <c r="AT28" s="226">
        <v>0</v>
      </c>
      <c r="AU28" s="226">
        <v>0</v>
      </c>
      <c r="AV28" s="226">
        <v>0</v>
      </c>
      <c r="AW28" s="231">
        <v>0</v>
      </c>
      <c r="AX28" s="227" t="str">
        <f t="shared" si="16"/>
        <v>-</v>
      </c>
      <c r="AZ28" s="226">
        <v>0</v>
      </c>
      <c r="BA28" s="226">
        <v>0</v>
      </c>
      <c r="BB28" s="226">
        <v>0</v>
      </c>
      <c r="BC28" s="231">
        <v>0</v>
      </c>
      <c r="BD28" s="226">
        <v>0</v>
      </c>
      <c r="BE28" s="226">
        <v>0</v>
      </c>
      <c r="BF28" s="226">
        <v>0</v>
      </c>
      <c r="BG28" s="231">
        <v>0</v>
      </c>
      <c r="BH28" s="227" t="str">
        <f t="shared" si="17"/>
        <v>-</v>
      </c>
      <c r="BK28" s="232"/>
      <c r="BL28" s="246"/>
      <c r="BM28" s="9"/>
      <c r="BN28" s="10"/>
      <c r="BO28" s="19"/>
      <c r="BP28" s="246"/>
    </row>
    <row r="29" spans="1:68" s="228" customFormat="1" ht="12.75" customHeight="1">
      <c r="A29" s="16" t="s">
        <v>99</v>
      </c>
      <c r="B29" s="226">
        <v>4127.46519</v>
      </c>
      <c r="C29" s="226">
        <v>3448.9909900000002</v>
      </c>
      <c r="D29" s="226">
        <v>3615.6598599999998</v>
      </c>
      <c r="E29" s="231">
        <v>3177.81083</v>
      </c>
      <c r="F29" s="226">
        <v>3949.02107</v>
      </c>
      <c r="G29" s="226">
        <v>4842.13931</v>
      </c>
      <c r="H29" s="226">
        <v>5495.5099</v>
      </c>
      <c r="I29" s="231">
        <v>4931.68073</v>
      </c>
      <c r="J29" s="227">
        <f t="shared" si="12"/>
        <v>0.5519113609415197</v>
      </c>
      <c r="K29" s="227"/>
      <c r="L29" s="226">
        <v>2273.597</v>
      </c>
      <c r="M29" s="226">
        <v>2134.72656</v>
      </c>
      <c r="N29" s="226">
        <v>2176.91344</v>
      </c>
      <c r="O29" s="231">
        <v>2154.46242</v>
      </c>
      <c r="P29" s="226">
        <v>2324.6826800000003</v>
      </c>
      <c r="Q29" s="226">
        <v>2419.55258</v>
      </c>
      <c r="R29" s="226">
        <v>2594.6922200000004</v>
      </c>
      <c r="S29" s="231">
        <v>2681.35162</v>
      </c>
      <c r="T29" s="227">
        <f t="shared" si="13"/>
        <v>0.24455715500482023</v>
      </c>
      <c r="V29" s="226">
        <v>3153.19659</v>
      </c>
      <c r="W29" s="226">
        <v>2519.9599500000004</v>
      </c>
      <c r="X29" s="226">
        <v>2561.03467</v>
      </c>
      <c r="Y29" s="231">
        <v>2420.38346</v>
      </c>
      <c r="Z29" s="226">
        <v>2976.36933</v>
      </c>
      <c r="AA29" s="226">
        <v>3652.86478</v>
      </c>
      <c r="AB29" s="226">
        <v>4061.9582</v>
      </c>
      <c r="AC29" s="231">
        <v>4225.951</v>
      </c>
      <c r="AD29" s="227">
        <f t="shared" si="14"/>
        <v>0.745984084687143</v>
      </c>
      <c r="AF29" s="226">
        <v>124.62418</v>
      </c>
      <c r="AG29" s="226">
        <v>122.19218</v>
      </c>
      <c r="AH29" s="226">
        <v>120.86722999999999</v>
      </c>
      <c r="AI29" s="231">
        <v>123.10608</v>
      </c>
      <c r="AJ29" s="226">
        <v>2.9082</v>
      </c>
      <c r="AK29" s="226">
        <v>2.4795599999999998</v>
      </c>
      <c r="AL29" s="226">
        <v>2.77595</v>
      </c>
      <c r="AM29" s="231">
        <v>2.34286</v>
      </c>
      <c r="AN29" s="227">
        <f t="shared" si="15"/>
        <v>-0.9809687709981505</v>
      </c>
      <c r="AP29" s="226">
        <v>171.57107000000002</v>
      </c>
      <c r="AQ29" s="226">
        <v>160.97812</v>
      </c>
      <c r="AR29" s="226">
        <v>152.22248000000002</v>
      </c>
      <c r="AS29" s="231">
        <v>164.28614000000002</v>
      </c>
      <c r="AT29" s="226">
        <v>171.34202</v>
      </c>
      <c r="AU29" s="226">
        <v>192.88542</v>
      </c>
      <c r="AV29" s="226">
        <v>235.44201999999999</v>
      </c>
      <c r="AW29" s="231">
        <v>188.54982</v>
      </c>
      <c r="AX29" s="227">
        <f t="shared" si="16"/>
        <v>0.14769158250355138</v>
      </c>
      <c r="AZ29" s="226">
        <v>-1595.5236499999999</v>
      </c>
      <c r="BA29" s="226">
        <v>-1488.86582</v>
      </c>
      <c r="BB29" s="226">
        <v>-1395.37796</v>
      </c>
      <c r="BC29" s="231">
        <v>-1684.42727</v>
      </c>
      <c r="BD29" s="226">
        <v>-1526.28116</v>
      </c>
      <c r="BE29" s="226">
        <v>-1425.64303</v>
      </c>
      <c r="BF29" s="226">
        <v>-1399.35849</v>
      </c>
      <c r="BG29" s="231">
        <v>-2166.51457</v>
      </c>
      <c r="BH29" s="227">
        <f t="shared" si="17"/>
        <v>0.28620250252775825</v>
      </c>
      <c r="BK29" s="232"/>
      <c r="BL29" s="246"/>
      <c r="BM29" s="246"/>
      <c r="BN29" s="245"/>
      <c r="BO29" s="245"/>
      <c r="BP29" s="247"/>
    </row>
    <row r="30" spans="1:68" s="228" customFormat="1" ht="12.75" customHeight="1">
      <c r="A30" s="16" t="s">
        <v>100</v>
      </c>
      <c r="B30" s="226">
        <v>37854.870579999995</v>
      </c>
      <c r="C30" s="226">
        <v>36304.48166</v>
      </c>
      <c r="D30" s="226">
        <v>37320.87324</v>
      </c>
      <c r="E30" s="231">
        <v>36431.444899999995</v>
      </c>
      <c r="F30" s="226">
        <v>38098.83519</v>
      </c>
      <c r="G30" s="226">
        <v>36674.1435</v>
      </c>
      <c r="H30" s="226">
        <v>37802.6727</v>
      </c>
      <c r="I30" s="231">
        <v>38609.238450000004</v>
      </c>
      <c r="J30" s="227">
        <f t="shared" si="12"/>
        <v>0.05977785278563052</v>
      </c>
      <c r="K30" s="227"/>
      <c r="L30" s="226">
        <v>17045.21843</v>
      </c>
      <c r="M30" s="226">
        <v>16575.84605</v>
      </c>
      <c r="N30" s="226">
        <v>15218.37199</v>
      </c>
      <c r="O30" s="231">
        <v>17127.35452</v>
      </c>
      <c r="P30" s="226">
        <v>16369.65084</v>
      </c>
      <c r="Q30" s="226">
        <v>16545.2597</v>
      </c>
      <c r="R30" s="226">
        <v>17098.86507</v>
      </c>
      <c r="S30" s="231">
        <v>19445.4319</v>
      </c>
      <c r="T30" s="227">
        <f t="shared" si="13"/>
        <v>0.13534357435604705</v>
      </c>
      <c r="V30" s="226">
        <v>13725.25027</v>
      </c>
      <c r="W30" s="226">
        <v>13000.412269999999</v>
      </c>
      <c r="X30" s="226">
        <v>13578.26785</v>
      </c>
      <c r="Y30" s="231">
        <v>14008.72299</v>
      </c>
      <c r="Z30" s="226">
        <v>14667.75745</v>
      </c>
      <c r="AA30" s="226">
        <v>13465.813619999999</v>
      </c>
      <c r="AB30" s="226">
        <v>13656.85725</v>
      </c>
      <c r="AC30" s="231">
        <v>13738.877050000001</v>
      </c>
      <c r="AD30" s="227">
        <f t="shared" si="14"/>
        <v>-0.01926270797078551</v>
      </c>
      <c r="AF30" s="226">
        <v>2642.34354</v>
      </c>
      <c r="AG30" s="226">
        <v>2813.09324</v>
      </c>
      <c r="AH30" s="226">
        <v>2957.4364</v>
      </c>
      <c r="AI30" s="231">
        <v>2590.58052</v>
      </c>
      <c r="AJ30" s="226">
        <v>1773.50581</v>
      </c>
      <c r="AK30" s="226">
        <v>1928.05075</v>
      </c>
      <c r="AL30" s="226">
        <v>2376.0429900000004</v>
      </c>
      <c r="AM30" s="231">
        <v>2230.85343</v>
      </c>
      <c r="AN30" s="227">
        <f t="shared" si="15"/>
        <v>-0.13885964447845067</v>
      </c>
      <c r="AP30" s="226">
        <v>21557.43302</v>
      </c>
      <c r="AQ30" s="226">
        <v>21261.38209</v>
      </c>
      <c r="AR30" s="226">
        <v>22756.950510000002</v>
      </c>
      <c r="AS30" s="231">
        <v>23604.972429999998</v>
      </c>
      <c r="AT30" s="226">
        <v>24913.419530000003</v>
      </c>
      <c r="AU30" s="226">
        <v>25112.16368</v>
      </c>
      <c r="AV30" s="226">
        <v>25945.72047</v>
      </c>
      <c r="AW30" s="231">
        <v>28027.92809</v>
      </c>
      <c r="AX30" s="227">
        <f t="shared" si="16"/>
        <v>0.18737389645830668</v>
      </c>
      <c r="AZ30" s="226">
        <v>-17115.37468</v>
      </c>
      <c r="BA30" s="226">
        <v>-17346.251989999997</v>
      </c>
      <c r="BB30" s="226">
        <v>-17190.15351</v>
      </c>
      <c r="BC30" s="231">
        <v>-20900.185559999998</v>
      </c>
      <c r="BD30" s="226">
        <v>-19625.498440000003</v>
      </c>
      <c r="BE30" s="226">
        <v>-20377.14425</v>
      </c>
      <c r="BF30" s="226">
        <v>-21274.81308</v>
      </c>
      <c r="BG30" s="231">
        <v>-24833.85202</v>
      </c>
      <c r="BH30" s="227">
        <f t="shared" si="17"/>
        <v>0.1882120351853948</v>
      </c>
      <c r="BK30" s="232"/>
      <c r="BL30" s="10"/>
      <c r="BM30" s="10"/>
      <c r="BN30" s="19"/>
      <c r="BO30" s="19"/>
      <c r="BP30" s="9"/>
    </row>
    <row r="31" spans="1:68" s="228" customFormat="1" ht="12.75" customHeight="1">
      <c r="A31" s="16" t="s">
        <v>101</v>
      </c>
      <c r="B31" s="226">
        <v>0</v>
      </c>
      <c r="C31" s="226">
        <v>0</v>
      </c>
      <c r="D31" s="226">
        <v>0</v>
      </c>
      <c r="E31" s="231">
        <v>0</v>
      </c>
      <c r="F31" s="226">
        <v>0</v>
      </c>
      <c r="G31" s="226">
        <v>0</v>
      </c>
      <c r="H31" s="226">
        <v>3.43104</v>
      </c>
      <c r="I31" s="231">
        <v>101.816</v>
      </c>
      <c r="J31" s="227" t="str">
        <f t="shared" si="12"/>
        <v>-</v>
      </c>
      <c r="K31" s="227"/>
      <c r="L31" s="226">
        <v>0</v>
      </c>
      <c r="M31" s="226">
        <v>0</v>
      </c>
      <c r="N31" s="226">
        <v>0</v>
      </c>
      <c r="O31" s="231">
        <v>0</v>
      </c>
      <c r="P31" s="226">
        <v>0</v>
      </c>
      <c r="Q31" s="226">
        <v>0</v>
      </c>
      <c r="R31" s="226">
        <v>0</v>
      </c>
      <c r="S31" s="231">
        <v>0</v>
      </c>
      <c r="T31" s="227" t="str">
        <f t="shared" si="13"/>
        <v>-</v>
      </c>
      <c r="V31" s="226">
        <v>0</v>
      </c>
      <c r="W31" s="226">
        <v>0</v>
      </c>
      <c r="X31" s="226">
        <v>0</v>
      </c>
      <c r="Y31" s="231">
        <v>0</v>
      </c>
      <c r="Z31" s="226">
        <v>0</v>
      </c>
      <c r="AA31" s="226">
        <v>0</v>
      </c>
      <c r="AB31" s="226">
        <v>3.43104</v>
      </c>
      <c r="AC31" s="231">
        <v>0</v>
      </c>
      <c r="AD31" s="227" t="str">
        <f t="shared" si="14"/>
        <v>-</v>
      </c>
      <c r="AF31" s="226">
        <v>0</v>
      </c>
      <c r="AG31" s="226">
        <v>0</v>
      </c>
      <c r="AH31" s="226">
        <v>0</v>
      </c>
      <c r="AI31" s="231">
        <v>0</v>
      </c>
      <c r="AJ31" s="226">
        <v>0</v>
      </c>
      <c r="AK31" s="226">
        <v>0</v>
      </c>
      <c r="AL31" s="226">
        <v>0</v>
      </c>
      <c r="AM31" s="231">
        <v>0</v>
      </c>
      <c r="AN31" s="227" t="str">
        <f t="shared" si="15"/>
        <v>-</v>
      </c>
      <c r="AP31" s="226">
        <v>0</v>
      </c>
      <c r="AQ31" s="226">
        <v>0</v>
      </c>
      <c r="AR31" s="226">
        <v>0</v>
      </c>
      <c r="AS31" s="231">
        <v>0</v>
      </c>
      <c r="AT31" s="226">
        <v>0</v>
      </c>
      <c r="AU31" s="226">
        <v>0</v>
      </c>
      <c r="AV31" s="226">
        <v>0</v>
      </c>
      <c r="AW31" s="231">
        <v>101.816</v>
      </c>
      <c r="AX31" s="227" t="str">
        <f t="shared" si="16"/>
        <v>-</v>
      </c>
      <c r="AZ31" s="226">
        <v>0</v>
      </c>
      <c r="BA31" s="226">
        <v>0</v>
      </c>
      <c r="BB31" s="226">
        <v>0</v>
      </c>
      <c r="BC31" s="231">
        <v>0</v>
      </c>
      <c r="BD31" s="226">
        <v>0</v>
      </c>
      <c r="BE31" s="226">
        <v>0</v>
      </c>
      <c r="BF31" s="226">
        <v>0</v>
      </c>
      <c r="BG31" s="231">
        <v>0</v>
      </c>
      <c r="BH31" s="227" t="str">
        <f t="shared" si="17"/>
        <v>-</v>
      </c>
      <c r="BK31" s="232"/>
      <c r="BL31" s="10"/>
      <c r="BM31" s="10"/>
      <c r="BN31" s="19"/>
      <c r="BO31" s="19"/>
      <c r="BP31" s="9"/>
    </row>
    <row r="32" spans="1:68" s="228" customFormat="1" ht="12.75" customHeight="1">
      <c r="A32" s="16" t="s">
        <v>102</v>
      </c>
      <c r="B32" s="226">
        <v>8335.20776</v>
      </c>
      <c r="C32" s="226">
        <v>8286.55587</v>
      </c>
      <c r="D32" s="226">
        <v>8232.46392</v>
      </c>
      <c r="E32" s="231">
        <v>8030.02518</v>
      </c>
      <c r="F32" s="226">
        <v>8046.26457</v>
      </c>
      <c r="G32" s="226">
        <v>8089.62577</v>
      </c>
      <c r="H32" s="226">
        <v>8186.307599999999</v>
      </c>
      <c r="I32" s="231">
        <v>8206.77065</v>
      </c>
      <c r="J32" s="227">
        <f t="shared" si="12"/>
        <v>0.02201057481615528</v>
      </c>
      <c r="K32" s="227"/>
      <c r="L32" s="226">
        <v>38.65608</v>
      </c>
      <c r="M32" s="226">
        <v>38.221650000000004</v>
      </c>
      <c r="N32" s="226">
        <v>12.306790000000001</v>
      </c>
      <c r="O32" s="231">
        <v>37.03071</v>
      </c>
      <c r="P32" s="226">
        <v>37.06492</v>
      </c>
      <c r="Q32" s="226">
        <v>37.351150000000004</v>
      </c>
      <c r="R32" s="226">
        <v>38.10297</v>
      </c>
      <c r="S32" s="231">
        <v>37.834</v>
      </c>
      <c r="T32" s="227">
        <f t="shared" si="13"/>
        <v>0.02169253573587987</v>
      </c>
      <c r="V32" s="226">
        <v>13.79742</v>
      </c>
      <c r="W32" s="226">
        <v>13.50702</v>
      </c>
      <c r="X32" s="226">
        <v>12.43733</v>
      </c>
      <c r="Y32" s="231">
        <v>12.29481</v>
      </c>
      <c r="Z32" s="226">
        <v>12.18979</v>
      </c>
      <c r="AA32" s="226">
        <v>12.61774</v>
      </c>
      <c r="AB32" s="226">
        <v>13.241950000000001</v>
      </c>
      <c r="AC32" s="231">
        <v>12.834</v>
      </c>
      <c r="AD32" s="227">
        <f t="shared" si="14"/>
        <v>0.04385509007459242</v>
      </c>
      <c r="AF32" s="226">
        <v>0</v>
      </c>
      <c r="AG32" s="226">
        <v>0</v>
      </c>
      <c r="AH32" s="226">
        <v>0</v>
      </c>
      <c r="AI32" s="231">
        <v>0</v>
      </c>
      <c r="AJ32" s="226">
        <v>0</v>
      </c>
      <c r="AK32" s="226">
        <v>0</v>
      </c>
      <c r="AL32" s="226">
        <v>0</v>
      </c>
      <c r="AM32" s="231">
        <v>0</v>
      </c>
      <c r="AN32" s="227" t="str">
        <f t="shared" si="15"/>
        <v>-</v>
      </c>
      <c r="AP32" s="226">
        <v>14475.48318</v>
      </c>
      <c r="AQ32" s="226">
        <v>13976.84291</v>
      </c>
      <c r="AR32" s="226">
        <v>13810.08473</v>
      </c>
      <c r="AS32" s="231">
        <v>13185.634300000002</v>
      </c>
      <c r="AT32" s="226">
        <v>13201.87752</v>
      </c>
      <c r="AU32" s="226">
        <v>12845.240609999999</v>
      </c>
      <c r="AV32" s="226">
        <v>12771.948470000001</v>
      </c>
      <c r="AW32" s="231">
        <v>12230.82114</v>
      </c>
      <c r="AX32" s="227">
        <f t="shared" si="16"/>
        <v>-0.07241313828944895</v>
      </c>
      <c r="AZ32" s="226">
        <v>-6192.72892</v>
      </c>
      <c r="BA32" s="226">
        <v>-5742.01571</v>
      </c>
      <c r="BB32" s="226">
        <v>-5602.36493</v>
      </c>
      <c r="BC32" s="231">
        <v>-5204.9346399999995</v>
      </c>
      <c r="BD32" s="226">
        <v>-5204.86766</v>
      </c>
      <c r="BE32" s="226">
        <v>-4805.58373</v>
      </c>
      <c r="BF32" s="226">
        <v>-4636.98579</v>
      </c>
      <c r="BG32" s="231">
        <v>-4074.71849</v>
      </c>
      <c r="BH32" s="227">
        <f t="shared" si="17"/>
        <v>-0.2171431974023788</v>
      </c>
      <c r="BK32" s="232"/>
      <c r="BL32" s="10"/>
      <c r="BM32" s="10"/>
      <c r="BN32" s="19"/>
      <c r="BO32" s="19"/>
      <c r="BP32" s="9"/>
    </row>
    <row r="33" spans="1:68" s="228" customFormat="1" ht="12.75" customHeight="1" thickBot="1">
      <c r="A33" s="16" t="s">
        <v>103</v>
      </c>
      <c r="B33" s="226">
        <v>11669.57175</v>
      </c>
      <c r="C33" s="226">
        <v>10108.184710000001</v>
      </c>
      <c r="D33" s="226">
        <v>10080.926650000001</v>
      </c>
      <c r="E33" s="231">
        <v>11554.407210000001</v>
      </c>
      <c r="F33" s="226">
        <v>10465.71008</v>
      </c>
      <c r="G33" s="226">
        <v>10474.81008</v>
      </c>
      <c r="H33" s="226">
        <v>12027.56779</v>
      </c>
      <c r="I33" s="231">
        <v>12037.10842</v>
      </c>
      <c r="J33" s="227">
        <f t="shared" si="12"/>
        <v>0.04177637166727476</v>
      </c>
      <c r="K33" s="227"/>
      <c r="L33" s="226">
        <v>0</v>
      </c>
      <c r="M33" s="226">
        <v>0</v>
      </c>
      <c r="N33" s="226">
        <v>-1E-05</v>
      </c>
      <c r="O33" s="231">
        <v>0</v>
      </c>
      <c r="P33" s="226">
        <v>0</v>
      </c>
      <c r="Q33" s="226">
        <v>0</v>
      </c>
      <c r="R33" s="226">
        <v>0.011</v>
      </c>
      <c r="S33" s="231">
        <v>0</v>
      </c>
      <c r="T33" s="227" t="str">
        <f t="shared" si="13"/>
        <v>-</v>
      </c>
      <c r="V33" s="226">
        <v>95</v>
      </c>
      <c r="W33" s="226">
        <v>95</v>
      </c>
      <c r="X33" s="226">
        <v>95</v>
      </c>
      <c r="Y33" s="231">
        <v>95</v>
      </c>
      <c r="Z33" s="226">
        <v>109</v>
      </c>
      <c r="AA33" s="226">
        <v>109</v>
      </c>
      <c r="AB33" s="226">
        <v>109</v>
      </c>
      <c r="AC33" s="231">
        <v>95</v>
      </c>
      <c r="AD33" s="227">
        <f t="shared" si="14"/>
        <v>0</v>
      </c>
      <c r="AF33" s="226">
        <v>14</v>
      </c>
      <c r="AG33" s="226">
        <v>14</v>
      </c>
      <c r="AH33" s="226">
        <v>14</v>
      </c>
      <c r="AI33" s="231">
        <v>14</v>
      </c>
      <c r="AJ33" s="226">
        <v>0</v>
      </c>
      <c r="AK33" s="226">
        <v>0</v>
      </c>
      <c r="AL33" s="226">
        <v>0</v>
      </c>
      <c r="AM33" s="231">
        <v>0</v>
      </c>
      <c r="AN33" s="227">
        <f t="shared" si="15"/>
        <v>-1</v>
      </c>
      <c r="AP33" s="226">
        <v>11624.57175</v>
      </c>
      <c r="AQ33" s="226">
        <v>10063.184710000001</v>
      </c>
      <c r="AR33" s="226">
        <v>10035.926660000001</v>
      </c>
      <c r="AS33" s="231">
        <v>11509.407210000001</v>
      </c>
      <c r="AT33" s="226">
        <v>10420.71008</v>
      </c>
      <c r="AU33" s="226">
        <v>10429.81008</v>
      </c>
      <c r="AV33" s="226">
        <v>11982.556789999999</v>
      </c>
      <c r="AW33" s="231">
        <v>11992.10842</v>
      </c>
      <c r="AX33" s="227">
        <f t="shared" si="16"/>
        <v>0.041939710811570045</v>
      </c>
      <c r="AZ33" s="226">
        <v>-64</v>
      </c>
      <c r="BA33" s="226">
        <v>-64</v>
      </c>
      <c r="BB33" s="226">
        <v>-64</v>
      </c>
      <c r="BC33" s="231">
        <v>-64</v>
      </c>
      <c r="BD33" s="226">
        <v>-64</v>
      </c>
      <c r="BE33" s="226">
        <v>-64</v>
      </c>
      <c r="BF33" s="226">
        <v>-64</v>
      </c>
      <c r="BG33" s="231">
        <v>-50</v>
      </c>
      <c r="BH33" s="227">
        <f t="shared" si="17"/>
        <v>-0.21875</v>
      </c>
      <c r="BK33" s="232"/>
      <c r="BL33" s="8"/>
      <c r="BM33" s="8"/>
      <c r="BN33" s="21"/>
      <c r="BO33" s="21"/>
      <c r="BP33" s="14"/>
    </row>
    <row r="34" spans="1:68" s="238" customFormat="1" ht="12.75" customHeight="1" thickBot="1">
      <c r="A34" s="233" t="s">
        <v>104</v>
      </c>
      <c r="B34" s="65">
        <f>SUM(B23:B33)</f>
        <v>655931.64873</v>
      </c>
      <c r="C34" s="65">
        <f aca="true" t="shared" si="18" ref="C34:I34">SUM(C23:C33)</f>
        <v>647828.2445200002</v>
      </c>
      <c r="D34" s="65">
        <f t="shared" si="18"/>
        <v>652812.43157</v>
      </c>
      <c r="E34" s="86">
        <f t="shared" si="18"/>
        <v>658229.8752199999</v>
      </c>
      <c r="F34" s="65">
        <f t="shared" si="18"/>
        <v>677603.9945600001</v>
      </c>
      <c r="G34" s="65">
        <f t="shared" si="18"/>
        <v>696518.12202</v>
      </c>
      <c r="H34" s="65">
        <f t="shared" si="18"/>
        <v>723427.5311199999</v>
      </c>
      <c r="I34" s="86">
        <f t="shared" si="18"/>
        <v>742084.67435</v>
      </c>
      <c r="J34" s="234">
        <f t="shared" si="12"/>
        <v>0.12739439865438087</v>
      </c>
      <c r="K34" s="236"/>
      <c r="L34" s="51">
        <f aca="true" t="shared" si="19" ref="L34:Q34">SUM(L23:L33)</f>
        <v>112626.63771999998</v>
      </c>
      <c r="M34" s="51">
        <f t="shared" si="19"/>
        <v>110224.67784</v>
      </c>
      <c r="N34" s="51">
        <f t="shared" si="19"/>
        <v>107571.79793</v>
      </c>
      <c r="O34" s="86">
        <f t="shared" si="19"/>
        <v>105956.28068000001</v>
      </c>
      <c r="P34" s="51">
        <f t="shared" si="19"/>
        <v>109445.61178</v>
      </c>
      <c r="Q34" s="51">
        <f t="shared" si="19"/>
        <v>109990.98806</v>
      </c>
      <c r="R34" s="51">
        <f>SUM(R23:R33)</f>
        <v>111432.02302</v>
      </c>
      <c r="S34" s="86">
        <f>SUM(S23:S33)</f>
        <v>112969.2994</v>
      </c>
      <c r="T34" s="234">
        <f t="shared" si="13"/>
        <v>0.06618785290491751</v>
      </c>
      <c r="U34" s="235"/>
      <c r="V34" s="51">
        <f aca="true" t="shared" si="20" ref="V34:AC34">SUM(V23:V33)</f>
        <v>498726.3589800001</v>
      </c>
      <c r="W34" s="51">
        <f t="shared" si="20"/>
        <v>495115.01973999996</v>
      </c>
      <c r="X34" s="51">
        <f t="shared" si="20"/>
        <v>501258.58088</v>
      </c>
      <c r="Y34" s="86">
        <f t="shared" si="20"/>
        <v>509416.88274999993</v>
      </c>
      <c r="Z34" s="51">
        <f t="shared" si="20"/>
        <v>526745.82424</v>
      </c>
      <c r="AA34" s="51">
        <f t="shared" si="20"/>
        <v>545254.90462</v>
      </c>
      <c r="AB34" s="51">
        <f t="shared" si="20"/>
        <v>568203.1515300001</v>
      </c>
      <c r="AC34" s="86">
        <f t="shared" si="20"/>
        <v>587714.16009</v>
      </c>
      <c r="AD34" s="234">
        <f t="shared" si="14"/>
        <v>0.15369980852877435</v>
      </c>
      <c r="AE34" s="235"/>
      <c r="AF34" s="51">
        <f aca="true" t="shared" si="21" ref="AF34:AM34">SUM(AF23:AF33)</f>
        <v>4017.0785699999997</v>
      </c>
      <c r="AG34" s="51">
        <f t="shared" si="21"/>
        <v>4220.45534</v>
      </c>
      <c r="AH34" s="51">
        <f t="shared" si="21"/>
        <v>4483.53671</v>
      </c>
      <c r="AI34" s="86">
        <f t="shared" si="21"/>
        <v>4043.22168</v>
      </c>
      <c r="AJ34" s="51">
        <f t="shared" si="21"/>
        <v>1963.3254100000001</v>
      </c>
      <c r="AK34" s="51">
        <f t="shared" si="21"/>
        <v>2117.52371</v>
      </c>
      <c r="AL34" s="51">
        <f t="shared" si="21"/>
        <v>2552.3754700000004</v>
      </c>
      <c r="AM34" s="86">
        <f t="shared" si="21"/>
        <v>2406.75092</v>
      </c>
      <c r="AN34" s="234">
        <f t="shared" si="15"/>
        <v>-0.40474425829651767</v>
      </c>
      <c r="AO34" s="235"/>
      <c r="AP34" s="51">
        <f aca="true" t="shared" si="22" ref="AP34:AW34">SUM(AP23:AP33)</f>
        <v>71164.40926</v>
      </c>
      <c r="AQ34" s="51">
        <f t="shared" si="22"/>
        <v>68026.04069</v>
      </c>
      <c r="AR34" s="51">
        <f t="shared" si="22"/>
        <v>69130.39306</v>
      </c>
      <c r="AS34" s="86">
        <f t="shared" si="22"/>
        <v>70334.83870000001</v>
      </c>
      <c r="AT34" s="51">
        <f t="shared" si="22"/>
        <v>69792.68934000001</v>
      </c>
      <c r="AU34" s="51">
        <f t="shared" si="22"/>
        <v>69505.65546000001</v>
      </c>
      <c r="AV34" s="51">
        <f t="shared" si="22"/>
        <v>73215.72863</v>
      </c>
      <c r="AW34" s="86">
        <f t="shared" si="22"/>
        <v>73937.78604</v>
      </c>
      <c r="AX34" s="234">
        <f t="shared" si="16"/>
        <v>0.05122564303257581</v>
      </c>
      <c r="AY34" s="235"/>
      <c r="AZ34" s="51">
        <f aca="true" t="shared" si="23" ref="AZ34:BG34">SUM(AZ23:AZ33)</f>
        <v>-30602.8358</v>
      </c>
      <c r="BA34" s="51">
        <f t="shared" si="23"/>
        <v>-29757.949089999995</v>
      </c>
      <c r="BB34" s="51">
        <f t="shared" si="23"/>
        <v>-29631.87701</v>
      </c>
      <c r="BC34" s="86">
        <f t="shared" si="23"/>
        <v>-31521.348589999998</v>
      </c>
      <c r="BD34" s="51">
        <f t="shared" si="23"/>
        <v>-30343.456210000004</v>
      </c>
      <c r="BE34" s="51">
        <f t="shared" si="23"/>
        <v>-30350.949829999998</v>
      </c>
      <c r="BF34" s="51">
        <f t="shared" si="23"/>
        <v>-31975.74753</v>
      </c>
      <c r="BG34" s="86">
        <f t="shared" si="23"/>
        <v>-34943.3221</v>
      </c>
      <c r="BH34" s="234">
        <f t="shared" si="17"/>
        <v>0.10856050464432239</v>
      </c>
      <c r="BI34" s="235"/>
      <c r="BK34" s="232"/>
      <c r="BL34" s="219"/>
      <c r="BM34" s="219"/>
      <c r="BN34" s="218"/>
      <c r="BO34" s="218"/>
      <c r="BP34" s="12"/>
    </row>
    <row r="35" spans="1:79" s="228" customFormat="1" ht="12.75" customHeight="1">
      <c r="A35" s="17" t="s">
        <v>105</v>
      </c>
      <c r="B35" s="168">
        <f aca="true" t="shared" si="24" ref="B35:I35">B37-B36</f>
        <v>51950.32004</v>
      </c>
      <c r="C35" s="168">
        <f t="shared" si="24"/>
        <v>47865.72555</v>
      </c>
      <c r="D35" s="168">
        <f t="shared" si="24"/>
        <v>48769.971789999996</v>
      </c>
      <c r="E35" s="231">
        <f t="shared" si="24"/>
        <v>50083.49393</v>
      </c>
      <c r="F35" s="168">
        <f t="shared" si="24"/>
        <v>53524.77079</v>
      </c>
      <c r="G35" s="168">
        <f t="shared" si="24"/>
        <v>54979.05124</v>
      </c>
      <c r="H35" s="168">
        <f t="shared" si="24"/>
        <v>58198.74297</v>
      </c>
      <c r="I35" s="231">
        <f t="shared" si="24"/>
        <v>60746.79978</v>
      </c>
      <c r="J35" s="227">
        <f t="shared" si="12"/>
        <v>0.21291058217511233</v>
      </c>
      <c r="K35" s="227"/>
      <c r="L35" s="133"/>
      <c r="M35" s="133"/>
      <c r="N35" s="133"/>
      <c r="O35" s="178"/>
      <c r="P35" s="133"/>
      <c r="Q35" s="178"/>
      <c r="R35" s="133"/>
      <c r="S35" s="133"/>
      <c r="T35" s="135"/>
      <c r="U35" s="249"/>
      <c r="V35" s="133"/>
      <c r="W35" s="133"/>
      <c r="X35" s="133"/>
      <c r="Y35" s="178"/>
      <c r="Z35" s="133"/>
      <c r="AA35" s="178"/>
      <c r="AB35" s="178"/>
      <c r="AC35" s="178"/>
      <c r="AD35" s="135"/>
      <c r="AE35" s="249"/>
      <c r="AF35" s="133"/>
      <c r="AG35" s="133"/>
      <c r="AH35" s="133"/>
      <c r="AI35" s="178"/>
      <c r="AJ35" s="133"/>
      <c r="AK35" s="178"/>
      <c r="AL35" s="178"/>
      <c r="AM35" s="178"/>
      <c r="AN35" s="135"/>
      <c r="AO35" s="249"/>
      <c r="AP35" s="250"/>
      <c r="AQ35" s="250"/>
      <c r="AR35" s="250"/>
      <c r="AS35" s="178"/>
      <c r="AT35" s="133"/>
      <c r="AU35" s="250"/>
      <c r="AV35" s="250"/>
      <c r="AW35" s="250"/>
      <c r="AX35" s="135"/>
      <c r="AY35" s="249"/>
      <c r="AZ35" s="250"/>
      <c r="BA35" s="250"/>
      <c r="BB35" s="250"/>
      <c r="BC35" s="178"/>
      <c r="BD35" s="133"/>
      <c r="BE35" s="250"/>
      <c r="BF35" s="250"/>
      <c r="BG35" s="250"/>
      <c r="BH35" s="135"/>
      <c r="BI35" s="249"/>
      <c r="BK35" s="232"/>
      <c r="BL35" s="252"/>
      <c r="BM35" s="252"/>
      <c r="BN35" s="252"/>
      <c r="BO35" s="251"/>
      <c r="BP35" s="253"/>
      <c r="BQ35" s="249"/>
      <c r="BR35" s="249"/>
      <c r="BS35" s="249"/>
      <c r="BT35" s="249"/>
      <c r="BU35" s="249"/>
      <c r="BV35" s="249"/>
      <c r="BW35" s="249"/>
      <c r="BX35" s="249"/>
      <c r="BY35" s="249"/>
      <c r="BZ35" s="249"/>
      <c r="CA35" s="249"/>
    </row>
    <row r="36" spans="1:67" s="228" customFormat="1" ht="12.75" customHeight="1">
      <c r="A36" s="254" t="s">
        <v>106</v>
      </c>
      <c r="B36" s="57">
        <v>2670.44281</v>
      </c>
      <c r="C36" s="57">
        <v>2558.41196</v>
      </c>
      <c r="D36" s="57">
        <v>2680.05146</v>
      </c>
      <c r="E36" s="231">
        <v>2765.28012</v>
      </c>
      <c r="F36" s="57">
        <v>2835.0323900000003</v>
      </c>
      <c r="G36" s="57">
        <v>2832.74079</v>
      </c>
      <c r="H36" s="57">
        <v>2890.0000499999996</v>
      </c>
      <c r="I36" s="231">
        <v>2955.34762</v>
      </c>
      <c r="J36" s="227">
        <f t="shared" si="12"/>
        <v>0.06873354298731953</v>
      </c>
      <c r="K36" s="255"/>
      <c r="L36" s="50"/>
      <c r="M36" s="50"/>
      <c r="N36" s="50"/>
      <c r="O36" s="84"/>
      <c r="P36" s="50"/>
      <c r="Q36" s="84"/>
      <c r="R36" s="50"/>
      <c r="S36" s="50"/>
      <c r="T36" s="333"/>
      <c r="U36" s="256"/>
      <c r="V36" s="50"/>
      <c r="W36" s="50"/>
      <c r="X36" s="50"/>
      <c r="Y36" s="84"/>
      <c r="Z36" s="50"/>
      <c r="AA36" s="84"/>
      <c r="AB36" s="84"/>
      <c r="AC36" s="84"/>
      <c r="AD36" s="333"/>
      <c r="AE36" s="256"/>
      <c r="AF36" s="50"/>
      <c r="AG36" s="50"/>
      <c r="AH36" s="50"/>
      <c r="AI36" s="84"/>
      <c r="AJ36" s="50"/>
      <c r="AK36" s="84"/>
      <c r="AL36" s="84"/>
      <c r="AM36" s="84"/>
      <c r="AN36" s="333"/>
      <c r="AO36" s="256"/>
      <c r="AP36" s="257"/>
      <c r="AQ36" s="257"/>
      <c r="AR36" s="257"/>
      <c r="AS36" s="84"/>
      <c r="AT36" s="50"/>
      <c r="AU36" s="257"/>
      <c r="AV36" s="257"/>
      <c r="AW36" s="257"/>
      <c r="AX36" s="333"/>
      <c r="AY36" s="256"/>
      <c r="AZ36" s="257"/>
      <c r="BA36" s="257"/>
      <c r="BB36" s="257"/>
      <c r="BC36" s="84"/>
      <c r="BD36" s="50"/>
      <c r="BE36" s="257"/>
      <c r="BF36" s="257"/>
      <c r="BG36" s="257"/>
      <c r="BH36" s="333"/>
      <c r="BI36" s="256"/>
      <c r="BK36" s="232"/>
      <c r="BL36" s="229"/>
      <c r="BM36" s="229"/>
      <c r="BN36" s="258"/>
      <c r="BO36" s="227"/>
    </row>
    <row r="37" spans="1:67" s="228" customFormat="1" ht="12.75" customHeight="1" thickBot="1">
      <c r="A37" s="17" t="s">
        <v>107</v>
      </c>
      <c r="B37" s="168">
        <v>54620.76285</v>
      </c>
      <c r="C37" s="168">
        <v>50424.13751</v>
      </c>
      <c r="D37" s="168">
        <v>51450.02325</v>
      </c>
      <c r="E37" s="361">
        <v>52848.77405</v>
      </c>
      <c r="F37" s="168">
        <v>56359.80318</v>
      </c>
      <c r="G37" s="168">
        <v>57811.792030000004</v>
      </c>
      <c r="H37" s="168">
        <v>61088.74302</v>
      </c>
      <c r="I37" s="361">
        <v>63702.1474</v>
      </c>
      <c r="J37" s="362">
        <f t="shared" si="12"/>
        <v>0.20536660585033953</v>
      </c>
      <c r="K37" s="227"/>
      <c r="L37" s="133"/>
      <c r="M37" s="133"/>
      <c r="N37" s="133"/>
      <c r="O37" s="178"/>
      <c r="P37" s="133"/>
      <c r="Q37" s="178"/>
      <c r="R37" s="133"/>
      <c r="S37" s="133"/>
      <c r="T37" s="192"/>
      <c r="U37" s="249"/>
      <c r="V37" s="133"/>
      <c r="W37" s="133"/>
      <c r="X37" s="133"/>
      <c r="Y37" s="178"/>
      <c r="Z37" s="133"/>
      <c r="AA37" s="178"/>
      <c r="AB37" s="178"/>
      <c r="AC37" s="178"/>
      <c r="AD37" s="192"/>
      <c r="AE37" s="249"/>
      <c r="AF37" s="133"/>
      <c r="AG37" s="133"/>
      <c r="AH37" s="133"/>
      <c r="AI37" s="178"/>
      <c r="AJ37" s="133"/>
      <c r="AK37" s="178"/>
      <c r="AL37" s="178"/>
      <c r="AM37" s="178"/>
      <c r="AN37" s="192"/>
      <c r="AO37" s="249"/>
      <c r="AP37" s="250"/>
      <c r="AQ37" s="250"/>
      <c r="AR37" s="250"/>
      <c r="AS37" s="178"/>
      <c r="AT37" s="133"/>
      <c r="AU37" s="250"/>
      <c r="AV37" s="250"/>
      <c r="AW37" s="250"/>
      <c r="AX37" s="192"/>
      <c r="AY37" s="249"/>
      <c r="AZ37" s="250"/>
      <c r="BA37" s="250"/>
      <c r="BB37" s="250"/>
      <c r="BC37" s="178"/>
      <c r="BD37" s="133"/>
      <c r="BE37" s="250"/>
      <c r="BF37" s="250"/>
      <c r="BG37" s="250"/>
      <c r="BH37" s="192"/>
      <c r="BI37" s="249"/>
      <c r="BK37" s="232"/>
      <c r="BL37" s="229"/>
      <c r="BM37" s="229"/>
      <c r="BN37" s="258"/>
      <c r="BO37" s="227"/>
    </row>
    <row r="38" spans="1:67" s="238" customFormat="1" ht="14.25" customHeight="1" thickBot="1">
      <c r="A38" s="233" t="s">
        <v>108</v>
      </c>
      <c r="B38" s="65">
        <f aca="true" t="shared" si="25" ref="B38:I38">B34+B37</f>
        <v>710552.4115800001</v>
      </c>
      <c r="C38" s="65">
        <f t="shared" si="25"/>
        <v>698252.3820300002</v>
      </c>
      <c r="D38" s="65">
        <f t="shared" si="25"/>
        <v>704262.45482</v>
      </c>
      <c r="E38" s="86">
        <f t="shared" si="25"/>
        <v>711078.6492699999</v>
      </c>
      <c r="F38" s="65">
        <f t="shared" si="25"/>
        <v>733963.7977400002</v>
      </c>
      <c r="G38" s="65">
        <f t="shared" si="25"/>
        <v>754329.91405</v>
      </c>
      <c r="H38" s="65">
        <f t="shared" si="25"/>
        <v>784516.27414</v>
      </c>
      <c r="I38" s="86">
        <f t="shared" si="25"/>
        <v>805786.82175</v>
      </c>
      <c r="J38" s="234">
        <f t="shared" si="12"/>
        <v>0.13318944757690077</v>
      </c>
      <c r="K38" s="236"/>
      <c r="L38" s="64"/>
      <c r="M38" s="64"/>
      <c r="N38" s="64"/>
      <c r="O38" s="86"/>
      <c r="P38" s="64"/>
      <c r="Q38" s="86"/>
      <c r="R38" s="64"/>
      <c r="S38" s="64"/>
      <c r="T38" s="192"/>
      <c r="U38" s="235"/>
      <c r="V38" s="64"/>
      <c r="W38" s="64"/>
      <c r="X38" s="64"/>
      <c r="Y38" s="86"/>
      <c r="Z38" s="64"/>
      <c r="AA38" s="86"/>
      <c r="AB38" s="64"/>
      <c r="AC38" s="64"/>
      <c r="AD38" s="192"/>
      <c r="AE38" s="235"/>
      <c r="AF38" s="64"/>
      <c r="AG38" s="64"/>
      <c r="AH38" s="64"/>
      <c r="AI38" s="86"/>
      <c r="AJ38" s="64"/>
      <c r="AK38" s="86"/>
      <c r="AL38" s="86"/>
      <c r="AM38" s="86"/>
      <c r="AN38" s="192"/>
      <c r="AO38" s="235"/>
      <c r="AP38" s="237"/>
      <c r="AQ38" s="237"/>
      <c r="AR38" s="237"/>
      <c r="AS38" s="86"/>
      <c r="AT38" s="64"/>
      <c r="AU38" s="237"/>
      <c r="AV38" s="237"/>
      <c r="AW38" s="237"/>
      <c r="AX38" s="192"/>
      <c r="AY38" s="235"/>
      <c r="AZ38" s="237"/>
      <c r="BA38" s="237"/>
      <c r="BB38" s="237"/>
      <c r="BC38" s="86"/>
      <c r="BD38" s="64"/>
      <c r="BE38" s="237"/>
      <c r="BF38" s="237"/>
      <c r="BG38" s="237"/>
      <c r="BH38" s="192"/>
      <c r="BI38" s="235"/>
      <c r="BK38" s="232"/>
      <c r="BL38" s="230"/>
      <c r="BM38" s="230"/>
      <c r="BN38" s="231"/>
      <c r="BO38" s="227"/>
    </row>
    <row r="39" spans="1:69" s="3" customFormat="1" ht="12.75" customHeight="1">
      <c r="A39" s="4"/>
      <c r="B39" s="259"/>
      <c r="C39" s="259"/>
      <c r="D39" s="259"/>
      <c r="E39" s="259"/>
      <c r="F39" s="259"/>
      <c r="G39" s="259"/>
      <c r="H39" s="259"/>
      <c r="I39" s="259"/>
      <c r="J39" s="260"/>
      <c r="K39" s="1"/>
      <c r="L39" s="20"/>
      <c r="M39" s="20"/>
      <c r="N39" s="20"/>
      <c r="O39" s="259"/>
      <c r="P39" s="20"/>
      <c r="Q39" s="259"/>
      <c r="R39" s="259"/>
      <c r="S39" s="259"/>
      <c r="T39" s="260"/>
      <c r="U39" s="1"/>
      <c r="V39" s="20"/>
      <c r="W39" s="20"/>
      <c r="X39" s="20"/>
      <c r="Y39" s="259"/>
      <c r="Z39" s="20"/>
      <c r="AA39" s="259"/>
      <c r="AB39" s="259"/>
      <c r="AC39" s="259"/>
      <c r="AD39" s="260"/>
      <c r="AE39" s="1"/>
      <c r="AF39" s="20"/>
      <c r="AG39" s="20"/>
      <c r="AH39" s="20"/>
      <c r="AI39" s="259"/>
      <c r="AJ39" s="20"/>
      <c r="AK39" s="259"/>
      <c r="AL39" s="259"/>
      <c r="AM39" s="259"/>
      <c r="AN39" s="260"/>
      <c r="AP39" s="20"/>
      <c r="AQ39" s="20"/>
      <c r="AR39" s="20"/>
      <c r="AS39" s="259"/>
      <c r="AT39" s="20"/>
      <c r="AU39" s="259"/>
      <c r="AV39" s="259"/>
      <c r="AW39" s="259"/>
      <c r="AX39" s="260"/>
      <c r="AZ39" s="20"/>
      <c r="BA39" s="20"/>
      <c r="BB39" s="20"/>
      <c r="BC39" s="259"/>
      <c r="BD39" s="20"/>
      <c r="BE39" s="259"/>
      <c r="BF39" s="259"/>
      <c r="BG39" s="259"/>
      <c r="BH39" s="260"/>
      <c r="BK39" s="229"/>
      <c r="BL39" s="229"/>
      <c r="BM39" s="229"/>
      <c r="BN39" s="258"/>
      <c r="BO39" s="227"/>
      <c r="BP39" s="228"/>
      <c r="BQ39" s="13"/>
    </row>
    <row r="40" spans="1:68" s="7" customFormat="1" ht="56.25">
      <c r="A40" s="276" t="s">
        <v>76</v>
      </c>
      <c r="B40" s="261"/>
      <c r="C40" s="261"/>
      <c r="D40" s="261"/>
      <c r="E40" s="261"/>
      <c r="F40" s="261"/>
      <c r="G40" s="261"/>
      <c r="H40" s="261"/>
      <c r="I40" s="261"/>
      <c r="J40" s="262"/>
      <c r="L40" s="263"/>
      <c r="M40" s="263"/>
      <c r="N40" s="263"/>
      <c r="O40" s="261"/>
      <c r="P40" s="263"/>
      <c r="Q40" s="261"/>
      <c r="R40" s="261"/>
      <c r="S40" s="261"/>
      <c r="T40" s="262"/>
      <c r="V40" s="263"/>
      <c r="W40" s="263"/>
      <c r="X40" s="263"/>
      <c r="Y40" s="261"/>
      <c r="Z40" s="263"/>
      <c r="AA40" s="261"/>
      <c r="AB40" s="261"/>
      <c r="AC40" s="261"/>
      <c r="AD40" s="262"/>
      <c r="AF40" s="263"/>
      <c r="AG40" s="263"/>
      <c r="AH40" s="263"/>
      <c r="AI40" s="261"/>
      <c r="AJ40" s="263"/>
      <c r="AK40" s="261"/>
      <c r="AL40" s="261"/>
      <c r="AM40" s="261"/>
      <c r="AN40" s="262"/>
      <c r="AP40" s="263"/>
      <c r="AQ40" s="263"/>
      <c r="AR40" s="263"/>
      <c r="AS40" s="261"/>
      <c r="AT40" s="263"/>
      <c r="AU40" s="261"/>
      <c r="AV40" s="261"/>
      <c r="AW40" s="261"/>
      <c r="AX40" s="262"/>
      <c r="AZ40" s="263"/>
      <c r="BA40" s="263"/>
      <c r="BB40" s="263"/>
      <c r="BC40" s="261"/>
      <c r="BD40" s="263"/>
      <c r="BE40" s="261"/>
      <c r="BF40" s="261"/>
      <c r="BG40" s="261"/>
      <c r="BH40" s="262"/>
      <c r="BK40" s="229"/>
      <c r="BL40" s="229"/>
      <c r="BM40" s="229"/>
      <c r="BN40" s="258"/>
      <c r="BO40" s="227"/>
      <c r="BP40" s="228"/>
    </row>
    <row r="41" spans="1:68" s="7" customFormat="1" ht="12.75" customHeight="1">
      <c r="A41" s="265"/>
      <c r="B41" s="261"/>
      <c r="C41" s="261"/>
      <c r="D41" s="261"/>
      <c r="E41" s="261"/>
      <c r="F41" s="261"/>
      <c r="G41" s="261"/>
      <c r="H41" s="261"/>
      <c r="I41" s="261"/>
      <c r="J41" s="262"/>
      <c r="L41" s="263"/>
      <c r="M41" s="263"/>
      <c r="N41" s="263"/>
      <c r="O41" s="261"/>
      <c r="P41" s="263"/>
      <c r="Q41" s="261"/>
      <c r="R41" s="261"/>
      <c r="S41" s="261"/>
      <c r="T41" s="262"/>
      <c r="V41" s="263"/>
      <c r="W41" s="263"/>
      <c r="X41" s="263"/>
      <c r="Y41" s="261"/>
      <c r="Z41" s="263"/>
      <c r="AA41" s="261"/>
      <c r="AB41" s="261"/>
      <c r="AC41" s="261"/>
      <c r="AD41" s="262"/>
      <c r="AF41" s="263"/>
      <c r="AG41" s="263"/>
      <c r="AH41" s="263"/>
      <c r="AI41" s="261"/>
      <c r="AJ41" s="263"/>
      <c r="AK41" s="261"/>
      <c r="AL41" s="261"/>
      <c r="AM41" s="261"/>
      <c r="AN41" s="262"/>
      <c r="AP41" s="263"/>
      <c r="AQ41" s="263"/>
      <c r="AR41" s="263"/>
      <c r="AS41" s="261"/>
      <c r="AT41" s="263"/>
      <c r="AU41" s="261"/>
      <c r="AV41" s="261"/>
      <c r="AW41" s="261"/>
      <c r="AX41" s="262"/>
      <c r="AZ41" s="263"/>
      <c r="BA41" s="263"/>
      <c r="BB41" s="263"/>
      <c r="BC41" s="261"/>
      <c r="BD41" s="263"/>
      <c r="BE41" s="261"/>
      <c r="BF41" s="261"/>
      <c r="BG41" s="261"/>
      <c r="BH41" s="262"/>
      <c r="BK41" s="229"/>
      <c r="BL41" s="229"/>
      <c r="BM41" s="229"/>
      <c r="BN41" s="258"/>
      <c r="BO41" s="227"/>
      <c r="BP41" s="228"/>
    </row>
    <row r="42" spans="1:68" s="7" customFormat="1" ht="12.75" customHeight="1">
      <c r="A42" s="163"/>
      <c r="B42" s="261"/>
      <c r="C42" s="261"/>
      <c r="D42" s="261"/>
      <c r="E42" s="261"/>
      <c r="F42" s="261"/>
      <c r="G42" s="261"/>
      <c r="H42" s="261"/>
      <c r="I42" s="261"/>
      <c r="J42" s="262"/>
      <c r="L42" s="263"/>
      <c r="M42" s="263"/>
      <c r="N42" s="263"/>
      <c r="O42" s="261"/>
      <c r="P42" s="263"/>
      <c r="Q42" s="261"/>
      <c r="R42" s="261"/>
      <c r="S42" s="261"/>
      <c r="T42" s="262"/>
      <c r="V42" s="263"/>
      <c r="W42" s="263"/>
      <c r="X42" s="263"/>
      <c r="Y42" s="261"/>
      <c r="Z42" s="263"/>
      <c r="AA42" s="261"/>
      <c r="AB42" s="261"/>
      <c r="AC42" s="261"/>
      <c r="AD42" s="262"/>
      <c r="AF42" s="263"/>
      <c r="AG42" s="263"/>
      <c r="AH42" s="263"/>
      <c r="AI42" s="261"/>
      <c r="AJ42" s="263"/>
      <c r="AK42" s="261"/>
      <c r="AL42" s="261"/>
      <c r="AM42" s="261"/>
      <c r="AN42" s="262"/>
      <c r="AP42" s="263"/>
      <c r="AQ42" s="263"/>
      <c r="AR42" s="263"/>
      <c r="AS42" s="261"/>
      <c r="AT42" s="263"/>
      <c r="AU42" s="261"/>
      <c r="AV42" s="261"/>
      <c r="AW42" s="261"/>
      <c r="AX42" s="262"/>
      <c r="AZ42" s="263"/>
      <c r="BA42" s="263"/>
      <c r="BB42" s="263"/>
      <c r="BC42" s="261"/>
      <c r="BD42" s="263"/>
      <c r="BE42" s="261"/>
      <c r="BF42" s="261"/>
      <c r="BG42" s="261"/>
      <c r="BH42" s="262"/>
      <c r="BK42" s="229"/>
      <c r="BL42" s="229"/>
      <c r="BM42" s="229"/>
      <c r="BN42" s="258"/>
      <c r="BO42" s="227"/>
      <c r="BP42" s="228"/>
    </row>
    <row r="43" spans="1:68" s="7" customFormat="1" ht="12.75" customHeight="1">
      <c r="A43" s="163"/>
      <c r="B43" s="261"/>
      <c r="C43" s="261"/>
      <c r="D43" s="261"/>
      <c r="E43" s="261"/>
      <c r="F43" s="261"/>
      <c r="G43" s="261"/>
      <c r="H43" s="261"/>
      <c r="I43" s="261"/>
      <c r="J43" s="262"/>
      <c r="L43" s="263"/>
      <c r="M43" s="263"/>
      <c r="N43" s="263"/>
      <c r="O43" s="261"/>
      <c r="P43" s="263"/>
      <c r="Q43" s="261"/>
      <c r="R43" s="261"/>
      <c r="S43" s="261"/>
      <c r="T43" s="262"/>
      <c r="V43" s="263"/>
      <c r="W43" s="263"/>
      <c r="X43" s="263"/>
      <c r="Y43" s="261"/>
      <c r="Z43" s="263"/>
      <c r="AA43" s="261"/>
      <c r="AB43" s="261"/>
      <c r="AC43" s="261"/>
      <c r="AD43" s="262"/>
      <c r="AF43" s="263"/>
      <c r="AG43" s="263"/>
      <c r="AH43" s="263"/>
      <c r="AI43" s="261"/>
      <c r="AJ43" s="263"/>
      <c r="AK43" s="261"/>
      <c r="AL43" s="261"/>
      <c r="AM43" s="261"/>
      <c r="AN43" s="262"/>
      <c r="AP43" s="263"/>
      <c r="AQ43" s="263"/>
      <c r="AR43" s="263"/>
      <c r="AS43" s="261"/>
      <c r="AT43" s="263"/>
      <c r="AU43" s="261"/>
      <c r="AV43" s="261"/>
      <c r="AW43" s="261"/>
      <c r="AX43" s="262"/>
      <c r="AZ43" s="263"/>
      <c r="BA43" s="263"/>
      <c r="BB43" s="263"/>
      <c r="BC43" s="261"/>
      <c r="BD43" s="263"/>
      <c r="BE43" s="261"/>
      <c r="BF43" s="261"/>
      <c r="BG43" s="261"/>
      <c r="BH43" s="262"/>
      <c r="BK43" s="229"/>
      <c r="BL43" s="229"/>
      <c r="BM43" s="229"/>
      <c r="BN43" s="258"/>
      <c r="BO43" s="227"/>
      <c r="BP43" s="228"/>
    </row>
    <row r="44" spans="1:68" s="7" customFormat="1" ht="12.75" customHeight="1">
      <c r="A44" s="163"/>
      <c r="B44" s="261"/>
      <c r="C44" s="261"/>
      <c r="D44" s="261"/>
      <c r="E44" s="261"/>
      <c r="F44" s="261"/>
      <c r="G44" s="261"/>
      <c r="H44" s="261"/>
      <c r="I44" s="261"/>
      <c r="J44" s="262"/>
      <c r="L44" s="263"/>
      <c r="M44" s="263"/>
      <c r="N44" s="263"/>
      <c r="O44" s="261"/>
      <c r="P44" s="263"/>
      <c r="Q44" s="261"/>
      <c r="R44" s="261"/>
      <c r="S44" s="261"/>
      <c r="T44" s="262"/>
      <c r="V44" s="263"/>
      <c r="W44" s="263"/>
      <c r="X44" s="263"/>
      <c r="Y44" s="261"/>
      <c r="Z44" s="263"/>
      <c r="AA44" s="261"/>
      <c r="AB44" s="261"/>
      <c r="AC44" s="261"/>
      <c r="AD44" s="262"/>
      <c r="AF44" s="263"/>
      <c r="AG44" s="263"/>
      <c r="AH44" s="263"/>
      <c r="AI44" s="261"/>
      <c r="AJ44" s="263"/>
      <c r="AK44" s="261"/>
      <c r="AL44" s="261"/>
      <c r="AM44" s="261"/>
      <c r="AN44" s="262"/>
      <c r="AP44" s="263"/>
      <c r="AQ44" s="263"/>
      <c r="AR44" s="263"/>
      <c r="AS44" s="261"/>
      <c r="AT44" s="263"/>
      <c r="AU44" s="261"/>
      <c r="AV44" s="261"/>
      <c r="AW44" s="261"/>
      <c r="AX44" s="262"/>
      <c r="AZ44" s="263"/>
      <c r="BA44" s="263"/>
      <c r="BB44" s="263"/>
      <c r="BC44" s="261"/>
      <c r="BD44" s="263"/>
      <c r="BE44" s="261"/>
      <c r="BF44" s="261"/>
      <c r="BG44" s="261"/>
      <c r="BH44" s="262"/>
      <c r="BK44" s="229"/>
      <c r="BL44" s="229"/>
      <c r="BM44" s="229"/>
      <c r="BN44" s="258"/>
      <c r="BO44" s="227"/>
      <c r="BP44" s="228"/>
    </row>
    <row r="45" spans="1:68" s="7" customFormat="1" ht="12.75" customHeight="1">
      <c r="A45" s="163"/>
      <c r="B45" s="261"/>
      <c r="C45" s="261"/>
      <c r="D45" s="261"/>
      <c r="E45" s="261"/>
      <c r="F45" s="261"/>
      <c r="G45" s="261"/>
      <c r="H45" s="261"/>
      <c r="I45" s="261"/>
      <c r="J45" s="262"/>
      <c r="L45" s="263"/>
      <c r="M45" s="263"/>
      <c r="N45" s="263"/>
      <c r="O45" s="261"/>
      <c r="P45" s="263"/>
      <c r="Q45" s="261"/>
      <c r="R45" s="261"/>
      <c r="S45" s="261"/>
      <c r="T45" s="262"/>
      <c r="V45" s="263"/>
      <c r="W45" s="263"/>
      <c r="X45" s="263"/>
      <c r="Y45" s="261"/>
      <c r="Z45" s="263"/>
      <c r="AA45" s="261"/>
      <c r="AB45" s="261"/>
      <c r="AC45" s="261"/>
      <c r="AD45" s="262"/>
      <c r="AF45" s="263"/>
      <c r="AG45" s="263"/>
      <c r="AH45" s="263"/>
      <c r="AI45" s="261"/>
      <c r="AJ45" s="263"/>
      <c r="AK45" s="261"/>
      <c r="AL45" s="261"/>
      <c r="AM45" s="261"/>
      <c r="AN45" s="262"/>
      <c r="AP45" s="263"/>
      <c r="AQ45" s="263"/>
      <c r="AR45" s="263"/>
      <c r="AS45" s="261"/>
      <c r="AT45" s="263"/>
      <c r="AU45" s="261"/>
      <c r="AV45" s="261"/>
      <c r="AW45" s="261"/>
      <c r="AX45" s="262"/>
      <c r="AZ45" s="263"/>
      <c r="BA45" s="263"/>
      <c r="BB45" s="263"/>
      <c r="BC45" s="261"/>
      <c r="BD45" s="263"/>
      <c r="BE45" s="261"/>
      <c r="BF45" s="261"/>
      <c r="BG45" s="261"/>
      <c r="BH45" s="262"/>
      <c r="BK45" s="266"/>
      <c r="BL45" s="266"/>
      <c r="BM45" s="266"/>
      <c r="BN45" s="267"/>
      <c r="BO45" s="268"/>
      <c r="BP45" s="249"/>
    </row>
    <row r="46" spans="1:68" s="7" customFormat="1" ht="12.75" customHeight="1">
      <c r="A46" s="163"/>
      <c r="B46" s="261"/>
      <c r="C46" s="261"/>
      <c r="D46" s="261"/>
      <c r="E46" s="261"/>
      <c r="F46" s="261"/>
      <c r="G46" s="261"/>
      <c r="H46" s="261"/>
      <c r="I46" s="261"/>
      <c r="J46" s="262"/>
      <c r="L46" s="263"/>
      <c r="M46" s="263"/>
      <c r="N46" s="263"/>
      <c r="O46" s="261"/>
      <c r="P46" s="263"/>
      <c r="Q46" s="261"/>
      <c r="R46" s="261"/>
      <c r="S46" s="261"/>
      <c r="T46" s="262"/>
      <c r="V46" s="263"/>
      <c r="W46" s="263"/>
      <c r="X46" s="263"/>
      <c r="Y46" s="261"/>
      <c r="Z46" s="263"/>
      <c r="AA46" s="261"/>
      <c r="AB46" s="261"/>
      <c r="AC46" s="261"/>
      <c r="AD46" s="262"/>
      <c r="AF46" s="263"/>
      <c r="AG46" s="263"/>
      <c r="AH46" s="263"/>
      <c r="AI46" s="261"/>
      <c r="AJ46" s="263"/>
      <c r="AK46" s="261"/>
      <c r="AL46" s="261"/>
      <c r="AM46" s="261"/>
      <c r="AN46" s="262"/>
      <c r="AP46" s="263"/>
      <c r="AQ46" s="263"/>
      <c r="AR46" s="263"/>
      <c r="AS46" s="261"/>
      <c r="AT46" s="263"/>
      <c r="AU46" s="261"/>
      <c r="AV46" s="261"/>
      <c r="AW46" s="261"/>
      <c r="AX46" s="262"/>
      <c r="AZ46" s="263"/>
      <c r="BA46" s="263"/>
      <c r="BB46" s="263"/>
      <c r="BC46" s="261"/>
      <c r="BD46" s="263"/>
      <c r="BE46" s="261"/>
      <c r="BF46" s="261"/>
      <c r="BG46" s="261"/>
      <c r="BH46" s="262"/>
      <c r="BK46" s="248"/>
      <c r="BL46" s="248"/>
      <c r="BM46" s="248"/>
      <c r="BN46" s="250"/>
      <c r="BO46" s="268"/>
      <c r="BP46" s="37"/>
    </row>
    <row r="47" spans="1:68" s="7" customFormat="1" ht="12.75" customHeight="1">
      <c r="A47" s="163"/>
      <c r="B47" s="261"/>
      <c r="C47" s="261"/>
      <c r="D47" s="261"/>
      <c r="E47" s="261"/>
      <c r="F47" s="261"/>
      <c r="G47" s="261"/>
      <c r="H47" s="261"/>
      <c r="I47" s="261"/>
      <c r="J47" s="262"/>
      <c r="L47" s="263"/>
      <c r="M47" s="263"/>
      <c r="N47" s="263"/>
      <c r="O47" s="261"/>
      <c r="P47" s="263"/>
      <c r="Q47" s="261"/>
      <c r="R47" s="261"/>
      <c r="S47" s="261"/>
      <c r="T47" s="262"/>
      <c r="V47" s="263"/>
      <c r="W47" s="263"/>
      <c r="X47" s="263"/>
      <c r="Y47" s="261"/>
      <c r="Z47" s="263"/>
      <c r="AA47" s="261"/>
      <c r="AB47" s="261"/>
      <c r="AC47" s="261"/>
      <c r="AD47" s="262"/>
      <c r="AF47" s="263"/>
      <c r="AG47" s="263"/>
      <c r="AH47" s="263"/>
      <c r="AI47" s="261"/>
      <c r="AJ47" s="263"/>
      <c r="AK47" s="261"/>
      <c r="AL47" s="261"/>
      <c r="AM47" s="261"/>
      <c r="AN47" s="262"/>
      <c r="AP47" s="263"/>
      <c r="AQ47" s="263"/>
      <c r="AR47" s="263"/>
      <c r="AS47" s="261"/>
      <c r="AT47" s="263"/>
      <c r="AU47" s="261"/>
      <c r="AV47" s="261"/>
      <c r="AW47" s="261"/>
      <c r="AX47" s="262"/>
      <c r="AZ47" s="263"/>
      <c r="BA47" s="263"/>
      <c r="BB47" s="263"/>
      <c r="BC47" s="261"/>
      <c r="BD47" s="263"/>
      <c r="BE47" s="261"/>
      <c r="BF47" s="261"/>
      <c r="BG47" s="261"/>
      <c r="BH47" s="262"/>
      <c r="BK47" s="269"/>
      <c r="BL47" s="269"/>
      <c r="BM47" s="269"/>
      <c r="BN47" s="243"/>
      <c r="BO47" s="243"/>
      <c r="BP47" s="4"/>
    </row>
    <row r="48" spans="1:68" s="7" customFormat="1" ht="12.75" customHeight="1">
      <c r="A48" s="66"/>
      <c r="B48" s="261"/>
      <c r="C48" s="261"/>
      <c r="D48" s="261"/>
      <c r="E48" s="261"/>
      <c r="F48" s="261"/>
      <c r="G48" s="261"/>
      <c r="H48" s="261"/>
      <c r="I48" s="261"/>
      <c r="J48" s="262"/>
      <c r="L48" s="263"/>
      <c r="M48" s="263"/>
      <c r="N48" s="263"/>
      <c r="O48" s="261"/>
      <c r="P48" s="263"/>
      <c r="Q48" s="261"/>
      <c r="R48" s="261"/>
      <c r="S48" s="261"/>
      <c r="T48" s="262"/>
      <c r="V48" s="263"/>
      <c r="W48" s="263"/>
      <c r="X48" s="263"/>
      <c r="Y48" s="261"/>
      <c r="Z48" s="263"/>
      <c r="AA48" s="261"/>
      <c r="AB48" s="261"/>
      <c r="AC48" s="261"/>
      <c r="AD48" s="262"/>
      <c r="AF48" s="263"/>
      <c r="AG48" s="263"/>
      <c r="AH48" s="263"/>
      <c r="AI48" s="261"/>
      <c r="AJ48" s="263"/>
      <c r="AK48" s="261"/>
      <c r="AL48" s="261"/>
      <c r="AM48" s="261"/>
      <c r="AN48" s="262"/>
      <c r="AP48" s="263"/>
      <c r="AQ48" s="263"/>
      <c r="AR48" s="263"/>
      <c r="AS48" s="261"/>
      <c r="AT48" s="263"/>
      <c r="AU48" s="261"/>
      <c r="AV48" s="261"/>
      <c r="AW48" s="261"/>
      <c r="AX48" s="262"/>
      <c r="AZ48" s="263"/>
      <c r="BA48" s="263"/>
      <c r="BB48" s="263"/>
      <c r="BC48" s="261"/>
      <c r="BD48" s="263"/>
      <c r="BE48" s="261"/>
      <c r="BF48" s="261"/>
      <c r="BG48" s="261"/>
      <c r="BH48" s="262"/>
      <c r="BK48" s="269"/>
      <c r="BL48" s="269"/>
      <c r="BM48" s="269"/>
      <c r="BN48" s="243"/>
      <c r="BO48" s="243"/>
      <c r="BP48" s="4"/>
    </row>
    <row r="49" spans="1:68" s="7" customFormat="1" ht="12.75" customHeight="1">
      <c r="A49" s="163"/>
      <c r="B49" s="261"/>
      <c r="C49" s="261"/>
      <c r="D49" s="261"/>
      <c r="E49" s="261"/>
      <c r="F49" s="261"/>
      <c r="G49" s="261"/>
      <c r="H49" s="261"/>
      <c r="I49" s="261"/>
      <c r="J49" s="262"/>
      <c r="L49" s="263"/>
      <c r="M49" s="263"/>
      <c r="N49" s="263"/>
      <c r="O49" s="261"/>
      <c r="P49" s="263"/>
      <c r="Q49" s="261"/>
      <c r="R49" s="261"/>
      <c r="S49" s="261"/>
      <c r="T49" s="262"/>
      <c r="V49" s="263"/>
      <c r="W49" s="263"/>
      <c r="X49" s="263"/>
      <c r="Y49" s="261"/>
      <c r="Z49" s="263"/>
      <c r="AA49" s="261"/>
      <c r="AB49" s="261"/>
      <c r="AC49" s="261"/>
      <c r="AD49" s="262"/>
      <c r="AF49" s="263"/>
      <c r="AG49" s="263"/>
      <c r="AH49" s="263"/>
      <c r="AI49" s="261"/>
      <c r="AJ49" s="263"/>
      <c r="AK49" s="261"/>
      <c r="AL49" s="261"/>
      <c r="AM49" s="261"/>
      <c r="AN49" s="262"/>
      <c r="AP49" s="263"/>
      <c r="AQ49" s="263"/>
      <c r="AR49" s="263"/>
      <c r="AS49" s="261"/>
      <c r="AT49" s="263"/>
      <c r="AU49" s="261"/>
      <c r="AV49" s="261"/>
      <c r="AW49" s="261"/>
      <c r="AX49" s="262"/>
      <c r="AZ49" s="263"/>
      <c r="BA49" s="263"/>
      <c r="BB49" s="263"/>
      <c r="BC49" s="261"/>
      <c r="BD49" s="263"/>
      <c r="BE49" s="261"/>
      <c r="BF49" s="261"/>
      <c r="BG49" s="261"/>
      <c r="BH49" s="262"/>
      <c r="BK49" s="269"/>
      <c r="BL49" s="269"/>
      <c r="BM49" s="269"/>
      <c r="BN49" s="243"/>
      <c r="BO49" s="243"/>
      <c r="BP49" s="4"/>
    </row>
    <row r="50" spans="1:68" s="7" customFormat="1" ht="12.75" customHeight="1">
      <c r="A50" s="163"/>
      <c r="B50" s="261"/>
      <c r="C50" s="261"/>
      <c r="D50" s="261"/>
      <c r="E50" s="261"/>
      <c r="F50" s="261"/>
      <c r="G50" s="261"/>
      <c r="H50" s="261"/>
      <c r="I50" s="261"/>
      <c r="J50" s="262"/>
      <c r="L50" s="263"/>
      <c r="M50" s="263"/>
      <c r="N50" s="263"/>
      <c r="O50" s="261"/>
      <c r="P50" s="263"/>
      <c r="Q50" s="261"/>
      <c r="R50" s="261"/>
      <c r="S50" s="261"/>
      <c r="T50" s="262"/>
      <c r="V50" s="263"/>
      <c r="W50" s="263"/>
      <c r="X50" s="263"/>
      <c r="Y50" s="261"/>
      <c r="Z50" s="263"/>
      <c r="AA50" s="261"/>
      <c r="AB50" s="261"/>
      <c r="AC50" s="261"/>
      <c r="AD50" s="262"/>
      <c r="AF50" s="263"/>
      <c r="AG50" s="263"/>
      <c r="AH50" s="263"/>
      <c r="AI50" s="261"/>
      <c r="AJ50" s="263"/>
      <c r="AK50" s="261"/>
      <c r="AL50" s="261"/>
      <c r="AM50" s="261"/>
      <c r="AN50" s="262"/>
      <c r="AP50" s="263"/>
      <c r="AQ50" s="263"/>
      <c r="AR50" s="263"/>
      <c r="AS50" s="261"/>
      <c r="AT50" s="263"/>
      <c r="AU50" s="261"/>
      <c r="AV50" s="261"/>
      <c r="AW50" s="261"/>
      <c r="AX50" s="262"/>
      <c r="AZ50" s="263"/>
      <c r="BA50" s="263"/>
      <c r="BB50" s="263"/>
      <c r="BC50" s="261"/>
      <c r="BD50" s="263"/>
      <c r="BE50" s="261"/>
      <c r="BF50" s="261"/>
      <c r="BG50" s="261"/>
      <c r="BH50" s="262"/>
      <c r="BK50" s="12"/>
      <c r="BL50" s="12"/>
      <c r="BM50" s="12"/>
      <c r="BN50" s="22"/>
      <c r="BO50" s="22"/>
      <c r="BP50" s="11"/>
    </row>
    <row r="51" spans="1:68" s="7" customFormat="1" ht="12.75" customHeight="1">
      <c r="A51" s="163"/>
      <c r="B51" s="261"/>
      <c r="C51" s="261"/>
      <c r="D51" s="261"/>
      <c r="E51" s="261"/>
      <c r="F51" s="261"/>
      <c r="G51" s="261"/>
      <c r="H51" s="261"/>
      <c r="I51" s="261"/>
      <c r="J51" s="262"/>
      <c r="L51" s="263"/>
      <c r="M51" s="263"/>
      <c r="N51" s="263"/>
      <c r="O51" s="261"/>
      <c r="P51" s="263"/>
      <c r="Q51" s="261"/>
      <c r="R51" s="261"/>
      <c r="S51" s="261"/>
      <c r="T51" s="262"/>
      <c r="V51" s="263"/>
      <c r="W51" s="263"/>
      <c r="X51" s="263"/>
      <c r="Y51" s="261"/>
      <c r="Z51" s="263"/>
      <c r="AA51" s="261"/>
      <c r="AB51" s="261"/>
      <c r="AC51" s="261"/>
      <c r="AD51" s="262"/>
      <c r="AF51" s="263"/>
      <c r="AG51" s="263"/>
      <c r="AH51" s="263"/>
      <c r="AI51" s="261"/>
      <c r="AJ51" s="263"/>
      <c r="AK51" s="261"/>
      <c r="AL51" s="261"/>
      <c r="AM51" s="261"/>
      <c r="AN51" s="262"/>
      <c r="AP51" s="263"/>
      <c r="AQ51" s="263"/>
      <c r="AR51" s="263"/>
      <c r="AS51" s="261"/>
      <c r="AT51" s="263"/>
      <c r="AU51" s="261"/>
      <c r="AV51" s="261"/>
      <c r="AW51" s="261"/>
      <c r="AX51" s="262"/>
      <c r="AZ51" s="263"/>
      <c r="BA51" s="263"/>
      <c r="BB51" s="263"/>
      <c r="BC51" s="261"/>
      <c r="BD51" s="263"/>
      <c r="BE51" s="261"/>
      <c r="BF51" s="261"/>
      <c r="BG51" s="261"/>
      <c r="BH51" s="262"/>
      <c r="BK51" s="252"/>
      <c r="BL51" s="252"/>
      <c r="BM51" s="252"/>
      <c r="BN51" s="252"/>
      <c r="BO51" s="251"/>
      <c r="BP51" s="253"/>
    </row>
    <row r="52" spans="1:68" s="7" customFormat="1" ht="12.75" customHeight="1">
      <c r="A52" s="163"/>
      <c r="B52" s="261"/>
      <c r="C52" s="261"/>
      <c r="D52" s="261"/>
      <c r="E52" s="261"/>
      <c r="F52" s="261"/>
      <c r="G52" s="261"/>
      <c r="H52" s="261"/>
      <c r="I52" s="261"/>
      <c r="J52" s="262"/>
      <c r="L52" s="263"/>
      <c r="M52" s="263"/>
      <c r="N52" s="263"/>
      <c r="O52" s="261"/>
      <c r="P52" s="263"/>
      <c r="Q52" s="261"/>
      <c r="R52" s="261"/>
      <c r="S52" s="261"/>
      <c r="T52" s="262"/>
      <c r="V52" s="263"/>
      <c r="W52" s="263"/>
      <c r="X52" s="263"/>
      <c r="Y52" s="261"/>
      <c r="Z52" s="263"/>
      <c r="AA52" s="261"/>
      <c r="AB52" s="261"/>
      <c r="AC52" s="261"/>
      <c r="AD52" s="262"/>
      <c r="AF52" s="263"/>
      <c r="AG52" s="263"/>
      <c r="AH52" s="263"/>
      <c r="AI52" s="261"/>
      <c r="AJ52" s="263"/>
      <c r="AK52" s="261"/>
      <c r="AL52" s="261"/>
      <c r="AM52" s="261"/>
      <c r="AN52" s="262"/>
      <c r="AP52" s="263"/>
      <c r="AQ52" s="263"/>
      <c r="AR52" s="263"/>
      <c r="AS52" s="261"/>
      <c r="AT52" s="263"/>
      <c r="AU52" s="261"/>
      <c r="AV52" s="261"/>
      <c r="AW52" s="261"/>
      <c r="AX52" s="262"/>
      <c r="AZ52" s="263"/>
      <c r="BA52" s="263"/>
      <c r="BB52" s="263"/>
      <c r="BC52" s="261"/>
      <c r="BD52" s="263"/>
      <c r="BE52" s="261"/>
      <c r="BF52" s="261"/>
      <c r="BG52" s="261"/>
      <c r="BH52" s="262"/>
      <c r="BK52" s="229"/>
      <c r="BL52" s="229"/>
      <c r="BM52" s="229"/>
      <c r="BN52" s="258"/>
      <c r="BO52" s="270"/>
      <c r="BP52" s="228"/>
    </row>
    <row r="53" spans="1:68" s="7" customFormat="1" ht="12.75" customHeight="1">
      <c r="A53" s="163"/>
      <c r="B53" s="261"/>
      <c r="C53" s="261"/>
      <c r="D53" s="261"/>
      <c r="E53" s="261"/>
      <c r="F53" s="261"/>
      <c r="G53" s="261"/>
      <c r="H53" s="261"/>
      <c r="I53" s="261"/>
      <c r="J53" s="262"/>
      <c r="L53" s="263"/>
      <c r="M53" s="263"/>
      <c r="N53" s="263"/>
      <c r="O53" s="261"/>
      <c r="P53" s="263"/>
      <c r="Q53" s="261"/>
      <c r="R53" s="261"/>
      <c r="S53" s="261"/>
      <c r="T53" s="262"/>
      <c r="V53" s="263"/>
      <c r="W53" s="263"/>
      <c r="X53" s="263"/>
      <c r="Y53" s="261"/>
      <c r="Z53" s="263"/>
      <c r="AA53" s="261"/>
      <c r="AB53" s="261"/>
      <c r="AC53" s="261"/>
      <c r="AD53" s="262"/>
      <c r="AF53" s="263"/>
      <c r="AG53" s="263"/>
      <c r="AH53" s="263"/>
      <c r="AI53" s="261"/>
      <c r="AJ53" s="263"/>
      <c r="AK53" s="261"/>
      <c r="AL53" s="261"/>
      <c r="AM53" s="261"/>
      <c r="AN53" s="262"/>
      <c r="AP53" s="263"/>
      <c r="AQ53" s="263"/>
      <c r="AR53" s="263"/>
      <c r="AS53" s="261"/>
      <c r="AT53" s="263"/>
      <c r="AU53" s="261"/>
      <c r="AV53" s="261"/>
      <c r="AW53" s="261"/>
      <c r="AX53" s="262"/>
      <c r="AZ53" s="263"/>
      <c r="BA53" s="263"/>
      <c r="BB53" s="263"/>
      <c r="BC53" s="261"/>
      <c r="BD53" s="263"/>
      <c r="BE53" s="261"/>
      <c r="BF53" s="261"/>
      <c r="BG53" s="261"/>
      <c r="BH53" s="262"/>
      <c r="BK53" s="229"/>
      <c r="BL53" s="229"/>
      <c r="BM53" s="229"/>
      <c r="BN53" s="258"/>
      <c r="BO53" s="270"/>
      <c r="BP53" s="228"/>
    </row>
    <row r="54" spans="1:68" s="7" customFormat="1" ht="12.75" customHeight="1">
      <c r="A54" s="163"/>
      <c r="B54" s="261"/>
      <c r="C54" s="261"/>
      <c r="D54" s="261"/>
      <c r="E54" s="261"/>
      <c r="F54" s="261"/>
      <c r="G54" s="261"/>
      <c r="H54" s="261"/>
      <c r="I54" s="261"/>
      <c r="J54" s="262"/>
      <c r="L54" s="263"/>
      <c r="M54" s="263"/>
      <c r="N54" s="263"/>
      <c r="O54" s="261"/>
      <c r="P54" s="263"/>
      <c r="Q54" s="261"/>
      <c r="R54" s="261"/>
      <c r="S54" s="261"/>
      <c r="T54" s="262"/>
      <c r="V54" s="263"/>
      <c r="W54" s="263"/>
      <c r="X54" s="263"/>
      <c r="Y54" s="261"/>
      <c r="Z54" s="263"/>
      <c r="AA54" s="261"/>
      <c r="AB54" s="261"/>
      <c r="AC54" s="261"/>
      <c r="AD54" s="262"/>
      <c r="AF54" s="263"/>
      <c r="AG54" s="263"/>
      <c r="AH54" s="263"/>
      <c r="AI54" s="261"/>
      <c r="AJ54" s="263"/>
      <c r="AK54" s="261"/>
      <c r="AL54" s="261"/>
      <c r="AM54" s="261"/>
      <c r="AN54" s="262"/>
      <c r="AP54" s="263"/>
      <c r="AQ54" s="263"/>
      <c r="AR54" s="263"/>
      <c r="AS54" s="261"/>
      <c r="AT54" s="263"/>
      <c r="AU54" s="261"/>
      <c r="AV54" s="261"/>
      <c r="AW54" s="261"/>
      <c r="AX54" s="262"/>
      <c r="AZ54" s="263"/>
      <c r="BA54" s="263"/>
      <c r="BB54" s="263"/>
      <c r="BC54" s="261"/>
      <c r="BD54" s="263"/>
      <c r="BE54" s="261"/>
      <c r="BF54" s="261"/>
      <c r="BG54" s="261"/>
      <c r="BH54" s="262"/>
      <c r="BK54" s="229"/>
      <c r="BL54" s="229"/>
      <c r="BM54" s="229"/>
      <c r="BN54" s="258"/>
      <c r="BO54" s="270"/>
      <c r="BP54" s="228"/>
    </row>
    <row r="55" spans="1:68" s="7" customFormat="1" ht="12.75" customHeight="1">
      <c r="A55" s="163"/>
      <c r="B55" s="261"/>
      <c r="C55" s="261"/>
      <c r="D55" s="261"/>
      <c r="E55" s="261"/>
      <c r="F55" s="261"/>
      <c r="G55" s="261"/>
      <c r="H55" s="261"/>
      <c r="I55" s="261"/>
      <c r="J55" s="262"/>
      <c r="L55" s="263"/>
      <c r="M55" s="263"/>
      <c r="N55" s="263"/>
      <c r="O55" s="261"/>
      <c r="P55" s="263"/>
      <c r="Q55" s="261"/>
      <c r="R55" s="261"/>
      <c r="S55" s="261"/>
      <c r="T55" s="262"/>
      <c r="V55" s="263"/>
      <c r="W55" s="263"/>
      <c r="X55" s="263"/>
      <c r="Y55" s="261"/>
      <c r="Z55" s="263"/>
      <c r="AA55" s="261"/>
      <c r="AB55" s="261"/>
      <c r="AC55" s="261"/>
      <c r="AD55" s="262"/>
      <c r="AF55" s="263"/>
      <c r="AG55" s="263"/>
      <c r="AH55" s="263"/>
      <c r="AI55" s="261"/>
      <c r="AJ55" s="263"/>
      <c r="AK55" s="261"/>
      <c r="AL55" s="261"/>
      <c r="AM55" s="261"/>
      <c r="AN55" s="262"/>
      <c r="AP55" s="263"/>
      <c r="AQ55" s="263"/>
      <c r="AR55" s="263"/>
      <c r="AS55" s="261"/>
      <c r="AT55" s="263"/>
      <c r="AU55" s="261"/>
      <c r="AV55" s="261"/>
      <c r="AW55" s="261"/>
      <c r="AX55" s="262"/>
      <c r="AZ55" s="263"/>
      <c r="BA55" s="263"/>
      <c r="BB55" s="263"/>
      <c r="BC55" s="261"/>
      <c r="BD55" s="263"/>
      <c r="BE55" s="261"/>
      <c r="BF55" s="261"/>
      <c r="BG55" s="261"/>
      <c r="BH55" s="262"/>
      <c r="BK55" s="229"/>
      <c r="BL55" s="229"/>
      <c r="BM55" s="229"/>
      <c r="BN55" s="258"/>
      <c r="BO55" s="270"/>
      <c r="BP55" s="228"/>
    </row>
    <row r="56" spans="1:68" s="7" customFormat="1" ht="12.75" customHeight="1">
      <c r="A56" s="163"/>
      <c r="B56" s="261"/>
      <c r="C56" s="261"/>
      <c r="D56" s="261"/>
      <c r="E56" s="261"/>
      <c r="F56" s="261"/>
      <c r="G56" s="261"/>
      <c r="H56" s="261"/>
      <c r="I56" s="261"/>
      <c r="J56" s="262"/>
      <c r="L56" s="263"/>
      <c r="M56" s="263"/>
      <c r="N56" s="263"/>
      <c r="O56" s="261"/>
      <c r="P56" s="263"/>
      <c r="Q56" s="261"/>
      <c r="R56" s="261"/>
      <c r="S56" s="261"/>
      <c r="T56" s="262"/>
      <c r="V56" s="263"/>
      <c r="W56" s="263"/>
      <c r="X56" s="263"/>
      <c r="Y56" s="261"/>
      <c r="Z56" s="263"/>
      <c r="AA56" s="261"/>
      <c r="AB56" s="261"/>
      <c r="AC56" s="261"/>
      <c r="AD56" s="262"/>
      <c r="AF56" s="263"/>
      <c r="AG56" s="263"/>
      <c r="AH56" s="263"/>
      <c r="AI56" s="261"/>
      <c r="AJ56" s="263"/>
      <c r="AK56" s="261"/>
      <c r="AL56" s="261"/>
      <c r="AM56" s="261"/>
      <c r="AN56" s="262"/>
      <c r="AP56" s="263"/>
      <c r="AQ56" s="263"/>
      <c r="AR56" s="263"/>
      <c r="AS56" s="261"/>
      <c r="AT56" s="263"/>
      <c r="AU56" s="261"/>
      <c r="AV56" s="261"/>
      <c r="AW56" s="261"/>
      <c r="AX56" s="262"/>
      <c r="AZ56" s="263"/>
      <c r="BA56" s="263"/>
      <c r="BB56" s="263"/>
      <c r="BC56" s="261"/>
      <c r="BD56" s="263"/>
      <c r="BE56" s="261"/>
      <c r="BF56" s="261"/>
      <c r="BG56" s="261"/>
      <c r="BH56" s="262"/>
      <c r="BK56" s="229"/>
      <c r="BL56" s="229"/>
      <c r="BM56" s="229"/>
      <c r="BN56" s="258"/>
      <c r="BO56" s="270"/>
      <c r="BP56" s="228"/>
    </row>
    <row r="57" spans="1:68" s="7" customFormat="1" ht="12.75" customHeight="1">
      <c r="A57" s="163"/>
      <c r="B57" s="261"/>
      <c r="C57" s="261"/>
      <c r="D57" s="261"/>
      <c r="E57" s="261"/>
      <c r="F57" s="261"/>
      <c r="G57" s="261"/>
      <c r="H57" s="261"/>
      <c r="I57" s="261"/>
      <c r="J57" s="262"/>
      <c r="L57" s="263"/>
      <c r="M57" s="263"/>
      <c r="N57" s="263"/>
      <c r="O57" s="261"/>
      <c r="P57" s="263"/>
      <c r="Q57" s="261"/>
      <c r="R57" s="261"/>
      <c r="S57" s="261"/>
      <c r="T57" s="262"/>
      <c r="V57" s="263"/>
      <c r="W57" s="263"/>
      <c r="X57" s="263"/>
      <c r="Y57" s="261"/>
      <c r="Z57" s="263"/>
      <c r="AA57" s="261"/>
      <c r="AB57" s="261"/>
      <c r="AC57" s="261"/>
      <c r="AD57" s="262"/>
      <c r="AF57" s="263"/>
      <c r="AG57" s="263"/>
      <c r="AH57" s="263"/>
      <c r="AI57" s="261"/>
      <c r="AJ57" s="263"/>
      <c r="AK57" s="261"/>
      <c r="AL57" s="261"/>
      <c r="AM57" s="261"/>
      <c r="AN57" s="262"/>
      <c r="AP57" s="263"/>
      <c r="AQ57" s="263"/>
      <c r="AR57" s="263"/>
      <c r="AS57" s="261"/>
      <c r="AT57" s="263"/>
      <c r="AU57" s="261"/>
      <c r="AV57" s="261"/>
      <c r="AW57" s="261"/>
      <c r="AX57" s="262"/>
      <c r="AZ57" s="263"/>
      <c r="BA57" s="263"/>
      <c r="BB57" s="263"/>
      <c r="BC57" s="261"/>
      <c r="BD57" s="263"/>
      <c r="BE57" s="261"/>
      <c r="BF57" s="261"/>
      <c r="BG57" s="261"/>
      <c r="BH57" s="262"/>
      <c r="BK57" s="229"/>
      <c r="BL57" s="229"/>
      <c r="BM57" s="229"/>
      <c r="BN57" s="258"/>
      <c r="BO57" s="270"/>
      <c r="BP57" s="228"/>
    </row>
    <row r="58" spans="1:68" s="7" customFormat="1" ht="12.75" customHeight="1">
      <c r="A58" s="163"/>
      <c r="B58" s="261"/>
      <c r="C58" s="261"/>
      <c r="D58" s="261"/>
      <c r="E58" s="261"/>
      <c r="F58" s="261"/>
      <c r="G58" s="261"/>
      <c r="H58" s="261"/>
      <c r="I58" s="261"/>
      <c r="J58" s="262"/>
      <c r="L58" s="263"/>
      <c r="M58" s="263"/>
      <c r="N58" s="263"/>
      <c r="O58" s="261"/>
      <c r="P58" s="263"/>
      <c r="Q58" s="261"/>
      <c r="R58" s="261"/>
      <c r="S58" s="261"/>
      <c r="T58" s="262"/>
      <c r="V58" s="263"/>
      <c r="W58" s="263"/>
      <c r="X58" s="263"/>
      <c r="Y58" s="261"/>
      <c r="Z58" s="263"/>
      <c r="AA58" s="261"/>
      <c r="AB58" s="261"/>
      <c r="AC58" s="261"/>
      <c r="AD58" s="262"/>
      <c r="AF58" s="263"/>
      <c r="AG58" s="263"/>
      <c r="AH58" s="263"/>
      <c r="AI58" s="261"/>
      <c r="AJ58" s="263"/>
      <c r="AK58" s="261"/>
      <c r="AL58" s="261"/>
      <c r="AM58" s="261"/>
      <c r="AN58" s="262"/>
      <c r="AP58" s="263"/>
      <c r="AQ58" s="263"/>
      <c r="AR58" s="263"/>
      <c r="AS58" s="261"/>
      <c r="AT58" s="263"/>
      <c r="AU58" s="261"/>
      <c r="AV58" s="261"/>
      <c r="AW58" s="261"/>
      <c r="AX58" s="262"/>
      <c r="AZ58" s="263"/>
      <c r="BA58" s="263"/>
      <c r="BB58" s="263"/>
      <c r="BC58" s="261"/>
      <c r="BD58" s="263"/>
      <c r="BE58" s="261"/>
      <c r="BF58" s="261"/>
      <c r="BG58" s="261"/>
      <c r="BH58" s="262"/>
      <c r="BK58" s="229"/>
      <c r="BL58" s="229"/>
      <c r="BM58" s="229"/>
      <c r="BN58" s="258"/>
      <c r="BO58" s="270"/>
      <c r="BP58" s="228"/>
    </row>
    <row r="59" spans="1:68" s="7" customFormat="1" ht="12.75" customHeight="1">
      <c r="A59" s="163"/>
      <c r="B59" s="261"/>
      <c r="C59" s="261"/>
      <c r="D59" s="261"/>
      <c r="E59" s="261"/>
      <c r="F59" s="261"/>
      <c r="G59" s="261"/>
      <c r="H59" s="261"/>
      <c r="I59" s="261"/>
      <c r="J59" s="262"/>
      <c r="L59" s="263"/>
      <c r="M59" s="263"/>
      <c r="N59" s="263"/>
      <c r="O59" s="261"/>
      <c r="P59" s="263"/>
      <c r="Q59" s="261"/>
      <c r="R59" s="261"/>
      <c r="S59" s="261"/>
      <c r="T59" s="262"/>
      <c r="V59" s="263"/>
      <c r="W59" s="263"/>
      <c r="X59" s="263"/>
      <c r="Y59" s="261"/>
      <c r="Z59" s="263"/>
      <c r="AA59" s="261"/>
      <c r="AB59" s="261"/>
      <c r="AC59" s="261"/>
      <c r="AD59" s="262"/>
      <c r="AF59" s="263"/>
      <c r="AG59" s="263"/>
      <c r="AH59" s="263"/>
      <c r="AI59" s="261"/>
      <c r="AJ59" s="263"/>
      <c r="AK59" s="261"/>
      <c r="AL59" s="261"/>
      <c r="AM59" s="261"/>
      <c r="AN59" s="262"/>
      <c r="AP59" s="263"/>
      <c r="AQ59" s="263"/>
      <c r="AR59" s="263"/>
      <c r="AS59" s="261"/>
      <c r="AT59" s="263"/>
      <c r="AU59" s="261"/>
      <c r="AV59" s="261"/>
      <c r="AW59" s="261"/>
      <c r="AX59" s="262"/>
      <c r="AZ59" s="263"/>
      <c r="BA59" s="263"/>
      <c r="BB59" s="263"/>
      <c r="BC59" s="261"/>
      <c r="BD59" s="263"/>
      <c r="BE59" s="261"/>
      <c r="BF59" s="261"/>
      <c r="BG59" s="261"/>
      <c r="BH59" s="262"/>
      <c r="BK59" s="229"/>
      <c r="BL59" s="229"/>
      <c r="BM59" s="229"/>
      <c r="BN59" s="258"/>
      <c r="BO59" s="270"/>
      <c r="BP59" s="228"/>
    </row>
    <row r="60" spans="1:68" s="7" customFormat="1" ht="12.75" customHeight="1">
      <c r="A60" s="163"/>
      <c r="B60" s="261"/>
      <c r="C60" s="261"/>
      <c r="D60" s="261"/>
      <c r="E60" s="261"/>
      <c r="F60" s="261"/>
      <c r="G60" s="261"/>
      <c r="H60" s="261"/>
      <c r="I60" s="261"/>
      <c r="J60" s="262"/>
      <c r="L60" s="263"/>
      <c r="M60" s="263"/>
      <c r="N60" s="263"/>
      <c r="O60" s="261"/>
      <c r="P60" s="263"/>
      <c r="Q60" s="261"/>
      <c r="R60" s="261"/>
      <c r="S60" s="261"/>
      <c r="T60" s="262"/>
      <c r="V60" s="263"/>
      <c r="W60" s="263"/>
      <c r="X60" s="263"/>
      <c r="Y60" s="261"/>
      <c r="Z60" s="263"/>
      <c r="AA60" s="261"/>
      <c r="AB60" s="261"/>
      <c r="AC60" s="261"/>
      <c r="AD60" s="262"/>
      <c r="AF60" s="263"/>
      <c r="AG60" s="263"/>
      <c r="AH60" s="263"/>
      <c r="AI60" s="261"/>
      <c r="AJ60" s="263"/>
      <c r="AK60" s="261"/>
      <c r="AL60" s="261"/>
      <c r="AM60" s="261"/>
      <c r="AN60" s="262"/>
      <c r="AP60" s="263"/>
      <c r="AQ60" s="263"/>
      <c r="AR60" s="263"/>
      <c r="AS60" s="261"/>
      <c r="AT60" s="263"/>
      <c r="AU60" s="261"/>
      <c r="AV60" s="261"/>
      <c r="AW60" s="261"/>
      <c r="AX60" s="262"/>
      <c r="AZ60" s="263"/>
      <c r="BA60" s="263"/>
      <c r="BB60" s="263"/>
      <c r="BC60" s="261"/>
      <c r="BD60" s="263"/>
      <c r="BE60" s="261"/>
      <c r="BF60" s="261"/>
      <c r="BG60" s="261"/>
      <c r="BH60" s="262"/>
      <c r="BK60" s="229"/>
      <c r="BL60" s="229"/>
      <c r="BM60" s="229"/>
      <c r="BN60" s="258"/>
      <c r="BO60" s="270"/>
      <c r="BP60" s="228"/>
    </row>
    <row r="61" spans="1:60" s="7" customFormat="1" ht="12.75" customHeight="1">
      <c r="A61" s="163"/>
      <c r="B61" s="261"/>
      <c r="C61" s="261"/>
      <c r="D61" s="261"/>
      <c r="E61" s="261"/>
      <c r="F61" s="261"/>
      <c r="G61" s="261"/>
      <c r="H61" s="261"/>
      <c r="I61" s="261"/>
      <c r="J61" s="262"/>
      <c r="L61" s="263"/>
      <c r="M61" s="263"/>
      <c r="N61" s="263"/>
      <c r="O61" s="261"/>
      <c r="P61" s="263"/>
      <c r="Q61" s="261"/>
      <c r="R61" s="261"/>
      <c r="S61" s="261"/>
      <c r="T61" s="262"/>
      <c r="V61" s="263"/>
      <c r="W61" s="263"/>
      <c r="X61" s="263"/>
      <c r="Y61" s="261"/>
      <c r="Z61" s="263"/>
      <c r="AA61" s="261"/>
      <c r="AB61" s="261"/>
      <c r="AC61" s="261"/>
      <c r="AD61" s="262"/>
      <c r="AF61" s="263"/>
      <c r="AG61" s="263"/>
      <c r="AH61" s="263"/>
      <c r="AI61" s="261"/>
      <c r="AJ61" s="263"/>
      <c r="AK61" s="261"/>
      <c r="AL61" s="261"/>
      <c r="AM61" s="261"/>
      <c r="AN61" s="262"/>
      <c r="AP61" s="263"/>
      <c r="AQ61" s="263"/>
      <c r="AR61" s="263"/>
      <c r="AS61" s="261"/>
      <c r="AT61" s="263"/>
      <c r="AU61" s="261"/>
      <c r="AV61" s="261"/>
      <c r="AW61" s="261"/>
      <c r="AX61" s="262"/>
      <c r="AZ61" s="263"/>
      <c r="BA61" s="263"/>
      <c r="BB61" s="263"/>
      <c r="BC61" s="261"/>
      <c r="BD61" s="263"/>
      <c r="BE61" s="261"/>
      <c r="BF61" s="261"/>
      <c r="BG61" s="261"/>
      <c r="BH61" s="262"/>
    </row>
    <row r="62" spans="1:60" s="7" customFormat="1" ht="12.75" customHeight="1">
      <c r="A62" s="163"/>
      <c r="B62" s="261"/>
      <c r="C62" s="261"/>
      <c r="D62" s="261"/>
      <c r="E62" s="261"/>
      <c r="F62" s="261"/>
      <c r="G62" s="261"/>
      <c r="H62" s="261"/>
      <c r="I62" s="261"/>
      <c r="J62" s="262"/>
      <c r="L62" s="263"/>
      <c r="M62" s="263"/>
      <c r="N62" s="263"/>
      <c r="O62" s="261"/>
      <c r="P62" s="263"/>
      <c r="Q62" s="261"/>
      <c r="R62" s="261"/>
      <c r="S62" s="261"/>
      <c r="T62" s="262"/>
      <c r="V62" s="263"/>
      <c r="W62" s="263"/>
      <c r="X62" s="263"/>
      <c r="Y62" s="261"/>
      <c r="Z62" s="263"/>
      <c r="AA62" s="261"/>
      <c r="AB62" s="261"/>
      <c r="AC62" s="261"/>
      <c r="AD62" s="262"/>
      <c r="AF62" s="263"/>
      <c r="AG62" s="263"/>
      <c r="AH62" s="263"/>
      <c r="AI62" s="261"/>
      <c r="AJ62" s="263"/>
      <c r="AK62" s="261"/>
      <c r="AL62" s="261"/>
      <c r="AM62" s="261"/>
      <c r="AN62" s="262"/>
      <c r="AP62" s="263"/>
      <c r="AQ62" s="263"/>
      <c r="AR62" s="263"/>
      <c r="AS62" s="261"/>
      <c r="AT62" s="263"/>
      <c r="AU62" s="261"/>
      <c r="AV62" s="261"/>
      <c r="AW62" s="261"/>
      <c r="AX62" s="262"/>
      <c r="AZ62" s="263"/>
      <c r="BA62" s="263"/>
      <c r="BB62" s="263"/>
      <c r="BC62" s="261"/>
      <c r="BD62" s="263"/>
      <c r="BE62" s="261"/>
      <c r="BF62" s="261"/>
      <c r="BG62" s="261"/>
      <c r="BH62" s="262"/>
    </row>
    <row r="63" spans="1:60" ht="12.75" customHeight="1">
      <c r="A63" s="163"/>
      <c r="B63" s="271"/>
      <c r="C63" s="271"/>
      <c r="D63" s="271"/>
      <c r="E63" s="271"/>
      <c r="F63" s="271"/>
      <c r="G63" s="271"/>
      <c r="H63" s="271"/>
      <c r="I63" s="271"/>
      <c r="J63" s="272"/>
      <c r="L63" s="273"/>
      <c r="M63" s="273"/>
      <c r="N63" s="273"/>
      <c r="O63" s="271"/>
      <c r="P63" s="273"/>
      <c r="Q63" s="271"/>
      <c r="R63" s="271"/>
      <c r="S63" s="271"/>
      <c r="T63" s="272"/>
      <c r="V63" s="273"/>
      <c r="W63" s="273"/>
      <c r="X63" s="273"/>
      <c r="Y63" s="271"/>
      <c r="Z63" s="273"/>
      <c r="AA63" s="271"/>
      <c r="AB63" s="271"/>
      <c r="AC63" s="271"/>
      <c r="AD63" s="272"/>
      <c r="AF63" s="273"/>
      <c r="AG63" s="273"/>
      <c r="AH63" s="273"/>
      <c r="AI63" s="271"/>
      <c r="AJ63" s="273"/>
      <c r="AK63" s="271"/>
      <c r="AL63" s="271"/>
      <c r="AM63" s="271"/>
      <c r="AN63" s="272"/>
      <c r="AP63" s="273"/>
      <c r="AQ63" s="273"/>
      <c r="AR63" s="273"/>
      <c r="AS63" s="271"/>
      <c r="AT63" s="273"/>
      <c r="AU63" s="271"/>
      <c r="AV63" s="271"/>
      <c r="AW63" s="271"/>
      <c r="AX63" s="272"/>
      <c r="AZ63" s="273"/>
      <c r="BA63" s="273"/>
      <c r="BB63" s="273"/>
      <c r="BC63" s="271"/>
      <c r="BD63" s="273"/>
      <c r="BE63" s="271"/>
      <c r="BF63" s="271"/>
      <c r="BG63" s="271"/>
      <c r="BH63" s="272"/>
    </row>
    <row r="64" spans="1:60" ht="12.75" customHeight="1">
      <c r="A64" s="163"/>
      <c r="B64" s="271"/>
      <c r="C64" s="271"/>
      <c r="D64" s="271"/>
      <c r="E64" s="271"/>
      <c r="F64" s="271"/>
      <c r="G64" s="271"/>
      <c r="H64" s="271"/>
      <c r="I64" s="271"/>
      <c r="J64" s="272"/>
      <c r="L64" s="273"/>
      <c r="M64" s="273"/>
      <c r="N64" s="273"/>
      <c r="O64" s="271"/>
      <c r="P64" s="273"/>
      <c r="Q64" s="271"/>
      <c r="R64" s="271"/>
      <c r="S64" s="271"/>
      <c r="T64" s="272"/>
      <c r="V64" s="273"/>
      <c r="W64" s="273"/>
      <c r="X64" s="273"/>
      <c r="Y64" s="271"/>
      <c r="Z64" s="273"/>
      <c r="AA64" s="271"/>
      <c r="AB64" s="271"/>
      <c r="AC64" s="271"/>
      <c r="AD64" s="272"/>
      <c r="AF64" s="273"/>
      <c r="AG64" s="273"/>
      <c r="AH64" s="273"/>
      <c r="AI64" s="271"/>
      <c r="AJ64" s="273"/>
      <c r="AK64" s="271"/>
      <c r="AL64" s="271"/>
      <c r="AM64" s="271"/>
      <c r="AN64" s="272"/>
      <c r="AP64" s="273"/>
      <c r="AQ64" s="273"/>
      <c r="AR64" s="273"/>
      <c r="AS64" s="271"/>
      <c r="AT64" s="273"/>
      <c r="AU64" s="271"/>
      <c r="AV64" s="271"/>
      <c r="AW64" s="271"/>
      <c r="AX64" s="272"/>
      <c r="AZ64" s="273"/>
      <c r="BA64" s="273"/>
      <c r="BB64" s="273"/>
      <c r="BC64" s="271"/>
      <c r="BD64" s="273"/>
      <c r="BE64" s="271"/>
      <c r="BF64" s="271"/>
      <c r="BG64" s="271"/>
      <c r="BH64" s="272"/>
    </row>
    <row r="65" spans="1:60" ht="12.75" customHeight="1">
      <c r="A65" s="163"/>
      <c r="B65" s="271"/>
      <c r="C65" s="271"/>
      <c r="D65" s="271"/>
      <c r="E65" s="271"/>
      <c r="F65" s="271"/>
      <c r="G65" s="271"/>
      <c r="H65" s="271"/>
      <c r="I65" s="271"/>
      <c r="J65" s="272"/>
      <c r="L65" s="273"/>
      <c r="M65" s="273"/>
      <c r="N65" s="273"/>
      <c r="O65" s="271"/>
      <c r="P65" s="273"/>
      <c r="Q65" s="271"/>
      <c r="R65" s="271"/>
      <c r="S65" s="271"/>
      <c r="T65" s="272"/>
      <c r="V65" s="273"/>
      <c r="W65" s="273"/>
      <c r="X65" s="273"/>
      <c r="Y65" s="271"/>
      <c r="Z65" s="273"/>
      <c r="AA65" s="271"/>
      <c r="AB65" s="271"/>
      <c r="AC65" s="271"/>
      <c r="AD65" s="272"/>
      <c r="AF65" s="273"/>
      <c r="AG65" s="273"/>
      <c r="AH65" s="273"/>
      <c r="AI65" s="271"/>
      <c r="AJ65" s="273"/>
      <c r="AK65" s="271"/>
      <c r="AL65" s="271"/>
      <c r="AM65" s="271"/>
      <c r="AN65" s="272"/>
      <c r="AP65" s="273"/>
      <c r="AQ65" s="273"/>
      <c r="AR65" s="273"/>
      <c r="AS65" s="271"/>
      <c r="AT65" s="273"/>
      <c r="AU65" s="271"/>
      <c r="AV65" s="271"/>
      <c r="AW65" s="271"/>
      <c r="AX65" s="272"/>
      <c r="AZ65" s="273"/>
      <c r="BA65" s="273"/>
      <c r="BB65" s="273"/>
      <c r="BC65" s="271"/>
      <c r="BD65" s="273"/>
      <c r="BE65" s="271"/>
      <c r="BF65" s="271"/>
      <c r="BG65" s="271"/>
      <c r="BH65" s="272"/>
    </row>
    <row r="66" spans="1:60" ht="12.75" customHeight="1">
      <c r="A66" s="163"/>
      <c r="B66" s="271"/>
      <c r="C66" s="271"/>
      <c r="D66" s="271"/>
      <c r="E66" s="271"/>
      <c r="F66" s="271"/>
      <c r="G66" s="271"/>
      <c r="H66" s="271"/>
      <c r="I66" s="271"/>
      <c r="J66" s="272"/>
      <c r="L66" s="273"/>
      <c r="M66" s="273"/>
      <c r="N66" s="273"/>
      <c r="O66" s="271"/>
      <c r="P66" s="273"/>
      <c r="Q66" s="271"/>
      <c r="R66" s="271"/>
      <c r="S66" s="271"/>
      <c r="T66" s="272"/>
      <c r="V66" s="273"/>
      <c r="W66" s="273"/>
      <c r="X66" s="273"/>
      <c r="Y66" s="271"/>
      <c r="Z66" s="273"/>
      <c r="AA66" s="271"/>
      <c r="AB66" s="271"/>
      <c r="AC66" s="271"/>
      <c r="AD66" s="272"/>
      <c r="AF66" s="273"/>
      <c r="AG66" s="273"/>
      <c r="AH66" s="273"/>
      <c r="AI66" s="271"/>
      <c r="AJ66" s="273"/>
      <c r="AK66" s="271"/>
      <c r="AL66" s="271"/>
      <c r="AM66" s="271"/>
      <c r="AN66" s="272"/>
      <c r="AP66" s="273"/>
      <c r="AQ66" s="273"/>
      <c r="AR66" s="273"/>
      <c r="AS66" s="271"/>
      <c r="AT66" s="273"/>
      <c r="AU66" s="271"/>
      <c r="AV66" s="271"/>
      <c r="AW66" s="271"/>
      <c r="AX66" s="272"/>
      <c r="AZ66" s="273"/>
      <c r="BA66" s="273"/>
      <c r="BB66" s="273"/>
      <c r="BC66" s="271"/>
      <c r="BD66" s="273"/>
      <c r="BE66" s="271"/>
      <c r="BF66" s="271"/>
      <c r="BG66" s="271"/>
      <c r="BH66" s="272"/>
    </row>
    <row r="67" spans="1:60" ht="12.75" customHeight="1">
      <c r="A67" s="163"/>
      <c r="B67" s="271"/>
      <c r="C67" s="271"/>
      <c r="D67" s="271"/>
      <c r="E67" s="271"/>
      <c r="F67" s="271"/>
      <c r="G67" s="271"/>
      <c r="H67" s="271"/>
      <c r="I67" s="271"/>
      <c r="J67" s="272"/>
      <c r="L67" s="273"/>
      <c r="M67" s="273"/>
      <c r="N67" s="273"/>
      <c r="O67" s="271"/>
      <c r="P67" s="273"/>
      <c r="Q67" s="271"/>
      <c r="R67" s="271"/>
      <c r="S67" s="271"/>
      <c r="T67" s="272"/>
      <c r="V67" s="273"/>
      <c r="W67" s="273"/>
      <c r="X67" s="273"/>
      <c r="Y67" s="271"/>
      <c r="Z67" s="273"/>
      <c r="AA67" s="271"/>
      <c r="AB67" s="271"/>
      <c r="AC67" s="271"/>
      <c r="AD67" s="272"/>
      <c r="AF67" s="273"/>
      <c r="AG67" s="273"/>
      <c r="AH67" s="273"/>
      <c r="AI67" s="271"/>
      <c r="AJ67" s="273"/>
      <c r="AK67" s="271"/>
      <c r="AL67" s="271"/>
      <c r="AM67" s="271"/>
      <c r="AN67" s="272"/>
      <c r="AP67" s="273"/>
      <c r="AQ67" s="273"/>
      <c r="AR67" s="273"/>
      <c r="AS67" s="271"/>
      <c r="AT67" s="273"/>
      <c r="AU67" s="271"/>
      <c r="AV67" s="271"/>
      <c r="AW67" s="271"/>
      <c r="AX67" s="272"/>
      <c r="AZ67" s="273"/>
      <c r="BA67" s="273"/>
      <c r="BB67" s="273"/>
      <c r="BC67" s="271"/>
      <c r="BD67" s="273"/>
      <c r="BE67" s="271"/>
      <c r="BF67" s="271"/>
      <c r="BG67" s="271"/>
      <c r="BH67" s="272"/>
    </row>
    <row r="68" spans="1:60" ht="12.75" customHeight="1">
      <c r="A68" s="163"/>
      <c r="B68" s="271"/>
      <c r="C68" s="271"/>
      <c r="D68" s="271"/>
      <c r="E68" s="271"/>
      <c r="F68" s="271"/>
      <c r="G68" s="271"/>
      <c r="H68" s="271"/>
      <c r="I68" s="271"/>
      <c r="J68" s="272"/>
      <c r="L68" s="273"/>
      <c r="M68" s="273"/>
      <c r="N68" s="273"/>
      <c r="O68" s="271"/>
      <c r="P68" s="273"/>
      <c r="Q68" s="271"/>
      <c r="R68" s="271"/>
      <c r="S68" s="271"/>
      <c r="T68" s="272"/>
      <c r="V68" s="273"/>
      <c r="W68" s="273"/>
      <c r="X68" s="273"/>
      <c r="Y68" s="271"/>
      <c r="Z68" s="273"/>
      <c r="AA68" s="271"/>
      <c r="AB68" s="271"/>
      <c r="AC68" s="271"/>
      <c r="AD68" s="272"/>
      <c r="AF68" s="273"/>
      <c r="AG68" s="273"/>
      <c r="AH68" s="273"/>
      <c r="AI68" s="271"/>
      <c r="AJ68" s="273"/>
      <c r="AK68" s="271"/>
      <c r="AL68" s="271"/>
      <c r="AM68" s="271"/>
      <c r="AN68" s="272"/>
      <c r="AP68" s="273"/>
      <c r="AQ68" s="273"/>
      <c r="AR68" s="273"/>
      <c r="AS68" s="271"/>
      <c r="AT68" s="273"/>
      <c r="AU68" s="271"/>
      <c r="AV68" s="271"/>
      <c r="AW68" s="271"/>
      <c r="AX68" s="272"/>
      <c r="AZ68" s="273"/>
      <c r="BA68" s="273"/>
      <c r="BB68" s="273"/>
      <c r="BC68" s="271"/>
      <c r="BD68" s="273"/>
      <c r="BE68" s="271"/>
      <c r="BF68" s="271"/>
      <c r="BG68" s="271"/>
      <c r="BH68" s="272"/>
    </row>
    <row r="69" spans="1:60" ht="12.75" customHeight="1">
      <c r="A69" s="163"/>
      <c r="B69" s="271"/>
      <c r="C69" s="271"/>
      <c r="D69" s="271"/>
      <c r="E69" s="271"/>
      <c r="F69" s="271"/>
      <c r="G69" s="271"/>
      <c r="H69" s="271"/>
      <c r="I69" s="271"/>
      <c r="J69" s="272"/>
      <c r="L69" s="273"/>
      <c r="M69" s="273"/>
      <c r="N69" s="273"/>
      <c r="O69" s="271"/>
      <c r="P69" s="273"/>
      <c r="Q69" s="271"/>
      <c r="R69" s="271"/>
      <c r="S69" s="271"/>
      <c r="T69" s="272"/>
      <c r="V69" s="273"/>
      <c r="W69" s="273"/>
      <c r="X69" s="273"/>
      <c r="Y69" s="271"/>
      <c r="Z69" s="273"/>
      <c r="AA69" s="271"/>
      <c r="AB69" s="271"/>
      <c r="AC69" s="271"/>
      <c r="AD69" s="272"/>
      <c r="AF69" s="273"/>
      <c r="AG69" s="273"/>
      <c r="AH69" s="273"/>
      <c r="AI69" s="271"/>
      <c r="AJ69" s="273"/>
      <c r="AK69" s="271"/>
      <c r="AL69" s="271"/>
      <c r="AM69" s="271"/>
      <c r="AN69" s="272"/>
      <c r="AP69" s="273"/>
      <c r="AQ69" s="273"/>
      <c r="AR69" s="273"/>
      <c r="AS69" s="271"/>
      <c r="AT69" s="273"/>
      <c r="AU69" s="271"/>
      <c r="AV69" s="271"/>
      <c r="AW69" s="271"/>
      <c r="AX69" s="272"/>
      <c r="AZ69" s="273"/>
      <c r="BA69" s="273"/>
      <c r="BB69" s="273"/>
      <c r="BC69" s="271"/>
      <c r="BD69" s="273"/>
      <c r="BE69" s="271"/>
      <c r="BF69" s="271"/>
      <c r="BG69" s="271"/>
      <c r="BH69" s="272"/>
    </row>
    <row r="70" spans="1:60" ht="12.75" customHeight="1">
      <c r="A70" s="163"/>
      <c r="B70" s="271"/>
      <c r="C70" s="271"/>
      <c r="D70" s="271"/>
      <c r="E70" s="271"/>
      <c r="F70" s="271"/>
      <c r="G70" s="271"/>
      <c r="H70" s="271"/>
      <c r="I70" s="271"/>
      <c r="J70" s="272"/>
      <c r="L70" s="273"/>
      <c r="M70" s="273"/>
      <c r="N70" s="273"/>
      <c r="O70" s="271"/>
      <c r="P70" s="273"/>
      <c r="Q70" s="271"/>
      <c r="R70" s="271"/>
      <c r="S70" s="271"/>
      <c r="T70" s="272"/>
      <c r="V70" s="273"/>
      <c r="W70" s="273"/>
      <c r="X70" s="273"/>
      <c r="Y70" s="271"/>
      <c r="Z70" s="273"/>
      <c r="AA70" s="271"/>
      <c r="AB70" s="271"/>
      <c r="AC70" s="271"/>
      <c r="AD70" s="272"/>
      <c r="AF70" s="273"/>
      <c r="AG70" s="273"/>
      <c r="AH70" s="273"/>
      <c r="AI70" s="271"/>
      <c r="AJ70" s="273"/>
      <c r="AK70" s="271"/>
      <c r="AL70" s="271"/>
      <c r="AM70" s="271"/>
      <c r="AN70" s="272"/>
      <c r="AP70" s="273"/>
      <c r="AQ70" s="273"/>
      <c r="AR70" s="273"/>
      <c r="AS70" s="271"/>
      <c r="AT70" s="273"/>
      <c r="AU70" s="271"/>
      <c r="AV70" s="271"/>
      <c r="AW70" s="271"/>
      <c r="AX70" s="272"/>
      <c r="AZ70" s="273"/>
      <c r="BA70" s="273"/>
      <c r="BB70" s="273"/>
      <c r="BC70" s="271"/>
      <c r="BD70" s="273"/>
      <c r="BE70" s="271"/>
      <c r="BF70" s="271"/>
      <c r="BG70" s="271"/>
      <c r="BH70" s="272"/>
    </row>
    <row r="71" spans="1:60" ht="12.75">
      <c r="A71" s="163"/>
      <c r="B71" s="271"/>
      <c r="C71" s="271"/>
      <c r="D71" s="271"/>
      <c r="E71" s="271"/>
      <c r="F71" s="271"/>
      <c r="G71" s="271"/>
      <c r="H71" s="271"/>
      <c r="I71" s="271"/>
      <c r="J71" s="272"/>
      <c r="L71" s="273"/>
      <c r="M71" s="273"/>
      <c r="N71" s="273"/>
      <c r="O71" s="271"/>
      <c r="P71" s="273"/>
      <c r="Q71" s="271"/>
      <c r="R71" s="271"/>
      <c r="S71" s="271"/>
      <c r="T71" s="272"/>
      <c r="V71" s="273"/>
      <c r="W71" s="273"/>
      <c r="X71" s="273"/>
      <c r="Y71" s="271"/>
      <c r="Z71" s="273"/>
      <c r="AA71" s="271"/>
      <c r="AB71" s="271"/>
      <c r="AC71" s="271"/>
      <c r="AD71" s="272"/>
      <c r="AF71" s="273"/>
      <c r="AG71" s="273"/>
      <c r="AH71" s="273"/>
      <c r="AI71" s="271"/>
      <c r="AJ71" s="273"/>
      <c r="AK71" s="271"/>
      <c r="AL71" s="271"/>
      <c r="AM71" s="271"/>
      <c r="AN71" s="272"/>
      <c r="AP71" s="273"/>
      <c r="AQ71" s="273"/>
      <c r="AR71" s="273"/>
      <c r="AS71" s="271"/>
      <c r="AT71" s="273"/>
      <c r="AU71" s="271"/>
      <c r="AV71" s="271"/>
      <c r="AW71" s="271"/>
      <c r="AX71" s="272"/>
      <c r="AZ71" s="273"/>
      <c r="BA71" s="273"/>
      <c r="BB71" s="273"/>
      <c r="BC71" s="271"/>
      <c r="BD71" s="273"/>
      <c r="BE71" s="271"/>
      <c r="BF71" s="271"/>
      <c r="BG71" s="271"/>
      <c r="BH71" s="272"/>
    </row>
    <row r="72" spans="1:60" ht="12.75">
      <c r="A72" s="163"/>
      <c r="B72" s="271"/>
      <c r="C72" s="271"/>
      <c r="D72" s="271"/>
      <c r="E72" s="271"/>
      <c r="F72" s="271"/>
      <c r="G72" s="271"/>
      <c r="H72" s="271"/>
      <c r="I72" s="271"/>
      <c r="J72" s="272"/>
      <c r="L72" s="273"/>
      <c r="M72" s="273"/>
      <c r="N72" s="273"/>
      <c r="O72" s="271"/>
      <c r="P72" s="273"/>
      <c r="Q72" s="271"/>
      <c r="R72" s="271"/>
      <c r="S72" s="271"/>
      <c r="T72" s="272"/>
      <c r="V72" s="273"/>
      <c r="W72" s="273"/>
      <c r="X72" s="273"/>
      <c r="Y72" s="271"/>
      <c r="Z72" s="273"/>
      <c r="AA72" s="271"/>
      <c r="AB72" s="271"/>
      <c r="AC72" s="271"/>
      <c r="AD72" s="272"/>
      <c r="AF72" s="273"/>
      <c r="AG72" s="273"/>
      <c r="AH72" s="273"/>
      <c r="AI72" s="271"/>
      <c r="AJ72" s="273"/>
      <c r="AK72" s="271"/>
      <c r="AL72" s="271"/>
      <c r="AM72" s="271"/>
      <c r="AN72" s="272"/>
      <c r="AP72" s="273"/>
      <c r="AQ72" s="273"/>
      <c r="AR72" s="273"/>
      <c r="AS72" s="271"/>
      <c r="AT72" s="273"/>
      <c r="AU72" s="271"/>
      <c r="AV72" s="271"/>
      <c r="AW72" s="271"/>
      <c r="AX72" s="272"/>
      <c r="AZ72" s="273"/>
      <c r="BA72" s="273"/>
      <c r="BB72" s="273"/>
      <c r="BC72" s="271"/>
      <c r="BD72" s="273"/>
      <c r="BE72" s="271"/>
      <c r="BF72" s="271"/>
      <c r="BG72" s="271"/>
      <c r="BH72" s="272"/>
    </row>
    <row r="73" spans="1:60" ht="12.75">
      <c r="A73" s="163"/>
      <c r="B73" s="271"/>
      <c r="C73" s="271"/>
      <c r="D73" s="271"/>
      <c r="E73" s="271"/>
      <c r="F73" s="271"/>
      <c r="G73" s="271"/>
      <c r="H73" s="271"/>
      <c r="I73" s="271"/>
      <c r="J73" s="272"/>
      <c r="L73" s="273"/>
      <c r="M73" s="273"/>
      <c r="N73" s="273"/>
      <c r="O73" s="271"/>
      <c r="P73" s="273"/>
      <c r="Q73" s="271"/>
      <c r="R73" s="271"/>
      <c r="S73" s="271"/>
      <c r="T73" s="272"/>
      <c r="V73" s="273"/>
      <c r="W73" s="273"/>
      <c r="X73" s="273"/>
      <c r="Y73" s="271"/>
      <c r="Z73" s="273"/>
      <c r="AA73" s="271"/>
      <c r="AB73" s="271"/>
      <c r="AC73" s="271"/>
      <c r="AD73" s="272"/>
      <c r="AF73" s="273"/>
      <c r="AG73" s="273"/>
      <c r="AH73" s="273"/>
      <c r="AI73" s="271"/>
      <c r="AJ73" s="273"/>
      <c r="AK73" s="271"/>
      <c r="AL73" s="271"/>
      <c r="AM73" s="271"/>
      <c r="AN73" s="272"/>
      <c r="AP73" s="273"/>
      <c r="AQ73" s="273"/>
      <c r="AR73" s="273"/>
      <c r="AS73" s="271"/>
      <c r="AT73" s="273"/>
      <c r="AU73" s="271"/>
      <c r="AV73" s="271"/>
      <c r="AW73" s="271"/>
      <c r="AX73" s="272"/>
      <c r="AZ73" s="273"/>
      <c r="BA73" s="273"/>
      <c r="BB73" s="273"/>
      <c r="BC73" s="271"/>
      <c r="BD73" s="273"/>
      <c r="BE73" s="271"/>
      <c r="BF73" s="271"/>
      <c r="BG73" s="271"/>
      <c r="BH73" s="272"/>
    </row>
    <row r="74" spans="1:60" ht="12.75">
      <c r="A74" s="163"/>
      <c r="B74" s="271"/>
      <c r="C74" s="271"/>
      <c r="D74" s="271"/>
      <c r="E74" s="271"/>
      <c r="F74" s="271"/>
      <c r="G74" s="271"/>
      <c r="H74" s="271"/>
      <c r="I74" s="271"/>
      <c r="J74" s="272"/>
      <c r="L74" s="273"/>
      <c r="M74" s="273"/>
      <c r="N74" s="273"/>
      <c r="O74" s="271"/>
      <c r="P74" s="273"/>
      <c r="Q74" s="271"/>
      <c r="R74" s="271"/>
      <c r="S74" s="271"/>
      <c r="T74" s="272"/>
      <c r="V74" s="273"/>
      <c r="W74" s="273"/>
      <c r="X74" s="273"/>
      <c r="Y74" s="271"/>
      <c r="Z74" s="273"/>
      <c r="AA74" s="271"/>
      <c r="AB74" s="271"/>
      <c r="AC74" s="271"/>
      <c r="AD74" s="272"/>
      <c r="AF74" s="273"/>
      <c r="AG74" s="273"/>
      <c r="AH74" s="273"/>
      <c r="AI74" s="271"/>
      <c r="AJ74" s="273"/>
      <c r="AK74" s="271"/>
      <c r="AL74" s="271"/>
      <c r="AM74" s="271"/>
      <c r="AN74" s="272"/>
      <c r="AP74" s="273"/>
      <c r="AQ74" s="273"/>
      <c r="AR74" s="273"/>
      <c r="AS74" s="271"/>
      <c r="AT74" s="273"/>
      <c r="AU74" s="271"/>
      <c r="AV74" s="271"/>
      <c r="AW74" s="271"/>
      <c r="AX74" s="272"/>
      <c r="AZ74" s="273"/>
      <c r="BA74" s="273"/>
      <c r="BB74" s="273"/>
      <c r="BC74" s="271"/>
      <c r="BD74" s="273"/>
      <c r="BE74" s="271"/>
      <c r="BF74" s="271"/>
      <c r="BG74" s="271"/>
      <c r="BH74" s="272"/>
    </row>
    <row r="75" spans="1:60" ht="12.75">
      <c r="A75" s="163"/>
      <c r="B75" s="271"/>
      <c r="C75" s="271"/>
      <c r="D75" s="271"/>
      <c r="E75" s="271"/>
      <c r="F75" s="271"/>
      <c r="G75" s="271"/>
      <c r="H75" s="271"/>
      <c r="I75" s="271"/>
      <c r="J75" s="272"/>
      <c r="L75" s="273"/>
      <c r="M75" s="273"/>
      <c r="N75" s="273"/>
      <c r="O75" s="271"/>
      <c r="P75" s="273"/>
      <c r="Q75" s="271"/>
      <c r="R75" s="271"/>
      <c r="S75" s="271"/>
      <c r="T75" s="272"/>
      <c r="V75" s="273"/>
      <c r="W75" s="273"/>
      <c r="X75" s="273"/>
      <c r="Y75" s="271"/>
      <c r="Z75" s="273"/>
      <c r="AA75" s="271"/>
      <c r="AB75" s="271"/>
      <c r="AC75" s="271"/>
      <c r="AD75" s="272"/>
      <c r="AF75" s="273"/>
      <c r="AG75" s="273"/>
      <c r="AH75" s="273"/>
      <c r="AI75" s="271"/>
      <c r="AJ75" s="273"/>
      <c r="AK75" s="271"/>
      <c r="AL75" s="271"/>
      <c r="AM75" s="271"/>
      <c r="AN75" s="272"/>
      <c r="AP75" s="273"/>
      <c r="AQ75" s="273"/>
      <c r="AR75" s="273"/>
      <c r="AS75" s="271"/>
      <c r="AT75" s="273"/>
      <c r="AU75" s="271"/>
      <c r="AV75" s="271"/>
      <c r="AW75" s="271"/>
      <c r="AX75" s="272"/>
      <c r="AZ75" s="273"/>
      <c r="BA75" s="273"/>
      <c r="BB75" s="273"/>
      <c r="BC75" s="271"/>
      <c r="BD75" s="273"/>
      <c r="BE75" s="271"/>
      <c r="BF75" s="271"/>
      <c r="BG75" s="271"/>
      <c r="BH75" s="272"/>
    </row>
    <row r="76" spans="1:60" ht="12.75">
      <c r="A76" s="163"/>
      <c r="B76" s="271"/>
      <c r="C76" s="271"/>
      <c r="D76" s="271"/>
      <c r="E76" s="271"/>
      <c r="F76" s="271"/>
      <c r="G76" s="271"/>
      <c r="H76" s="271"/>
      <c r="I76" s="271"/>
      <c r="J76" s="272"/>
      <c r="L76" s="273"/>
      <c r="M76" s="273"/>
      <c r="N76" s="273"/>
      <c r="O76" s="271"/>
      <c r="P76" s="273"/>
      <c r="Q76" s="271"/>
      <c r="R76" s="271"/>
      <c r="S76" s="271"/>
      <c r="T76" s="272"/>
      <c r="V76" s="273"/>
      <c r="W76" s="273"/>
      <c r="X76" s="273"/>
      <c r="Y76" s="271"/>
      <c r="Z76" s="273"/>
      <c r="AA76" s="271"/>
      <c r="AB76" s="271"/>
      <c r="AC76" s="271"/>
      <c r="AD76" s="272"/>
      <c r="AF76" s="273"/>
      <c r="AG76" s="273"/>
      <c r="AH76" s="273"/>
      <c r="AI76" s="271"/>
      <c r="AJ76" s="273"/>
      <c r="AK76" s="271"/>
      <c r="AL76" s="271"/>
      <c r="AM76" s="271"/>
      <c r="AN76" s="272"/>
      <c r="AP76" s="273"/>
      <c r="AQ76" s="273"/>
      <c r="AR76" s="273"/>
      <c r="AS76" s="271"/>
      <c r="AT76" s="273"/>
      <c r="AU76" s="271"/>
      <c r="AV76" s="271"/>
      <c r="AW76" s="271"/>
      <c r="AX76" s="272"/>
      <c r="AZ76" s="273"/>
      <c r="BA76" s="273"/>
      <c r="BB76" s="273"/>
      <c r="BC76" s="271"/>
      <c r="BD76" s="273"/>
      <c r="BE76" s="271"/>
      <c r="BF76" s="271"/>
      <c r="BG76" s="271"/>
      <c r="BH76" s="272"/>
    </row>
    <row r="77" spans="1:60" ht="12.75">
      <c r="A77" s="163"/>
      <c r="B77" s="271"/>
      <c r="C77" s="271"/>
      <c r="D77" s="271"/>
      <c r="E77" s="271"/>
      <c r="F77" s="271"/>
      <c r="G77" s="271"/>
      <c r="H77" s="271"/>
      <c r="I77" s="271"/>
      <c r="J77" s="272"/>
      <c r="L77" s="273"/>
      <c r="M77" s="273"/>
      <c r="N77" s="273"/>
      <c r="O77" s="271"/>
      <c r="P77" s="273"/>
      <c r="Q77" s="271"/>
      <c r="R77" s="271"/>
      <c r="S77" s="271"/>
      <c r="T77" s="272"/>
      <c r="V77" s="273"/>
      <c r="W77" s="273"/>
      <c r="X77" s="273"/>
      <c r="Y77" s="271"/>
      <c r="Z77" s="273"/>
      <c r="AA77" s="271"/>
      <c r="AB77" s="271"/>
      <c r="AC77" s="271"/>
      <c r="AD77" s="272"/>
      <c r="AF77" s="273"/>
      <c r="AG77" s="273"/>
      <c r="AH77" s="273"/>
      <c r="AI77" s="271"/>
      <c r="AJ77" s="273"/>
      <c r="AK77" s="271"/>
      <c r="AL77" s="271"/>
      <c r="AM77" s="271"/>
      <c r="AN77" s="272"/>
      <c r="AP77" s="273"/>
      <c r="AQ77" s="273"/>
      <c r="AR77" s="273"/>
      <c r="AS77" s="271"/>
      <c r="AT77" s="273"/>
      <c r="AU77" s="271"/>
      <c r="AV77" s="271"/>
      <c r="AW77" s="271"/>
      <c r="AX77" s="272"/>
      <c r="AZ77" s="273"/>
      <c r="BA77" s="273"/>
      <c r="BB77" s="273"/>
      <c r="BC77" s="271"/>
      <c r="BD77" s="273"/>
      <c r="BE77" s="271"/>
      <c r="BF77" s="271"/>
      <c r="BG77" s="271"/>
      <c r="BH77" s="272"/>
    </row>
    <row r="78" spans="1:60" ht="12.75">
      <c r="A78" s="163"/>
      <c r="B78" s="271"/>
      <c r="C78" s="271"/>
      <c r="D78" s="271"/>
      <c r="E78" s="271"/>
      <c r="F78" s="271"/>
      <c r="G78" s="271"/>
      <c r="H78" s="271"/>
      <c r="I78" s="271"/>
      <c r="J78" s="272"/>
      <c r="L78" s="273"/>
      <c r="M78" s="273"/>
      <c r="N78" s="273"/>
      <c r="O78" s="271"/>
      <c r="P78" s="273"/>
      <c r="Q78" s="271"/>
      <c r="R78" s="271"/>
      <c r="S78" s="271"/>
      <c r="T78" s="272"/>
      <c r="V78" s="273"/>
      <c r="W78" s="273"/>
      <c r="X78" s="273"/>
      <c r="Y78" s="271"/>
      <c r="Z78" s="273"/>
      <c r="AA78" s="271"/>
      <c r="AB78" s="271"/>
      <c r="AC78" s="271"/>
      <c r="AD78" s="272"/>
      <c r="AF78" s="273"/>
      <c r="AG78" s="273"/>
      <c r="AH78" s="273"/>
      <c r="AI78" s="271"/>
      <c r="AJ78" s="273"/>
      <c r="AK78" s="271"/>
      <c r="AL78" s="271"/>
      <c r="AM78" s="271"/>
      <c r="AN78" s="272"/>
      <c r="AP78" s="273"/>
      <c r="AQ78" s="273"/>
      <c r="AR78" s="273"/>
      <c r="AS78" s="271"/>
      <c r="AT78" s="273"/>
      <c r="AU78" s="271"/>
      <c r="AV78" s="271"/>
      <c r="AW78" s="271"/>
      <c r="AX78" s="272"/>
      <c r="AZ78" s="273"/>
      <c r="BA78" s="273"/>
      <c r="BB78" s="273"/>
      <c r="BC78" s="271"/>
      <c r="BD78" s="273"/>
      <c r="BE78" s="271"/>
      <c r="BF78" s="271"/>
      <c r="BG78" s="271"/>
      <c r="BH78" s="272"/>
    </row>
    <row r="79" spans="1:60" ht="12.75">
      <c r="A79" s="163"/>
      <c r="B79" s="271"/>
      <c r="C79" s="271"/>
      <c r="D79" s="271"/>
      <c r="E79" s="271"/>
      <c r="F79" s="271"/>
      <c r="G79" s="271"/>
      <c r="H79" s="271"/>
      <c r="I79" s="271"/>
      <c r="J79" s="272"/>
      <c r="L79" s="273"/>
      <c r="M79" s="273"/>
      <c r="N79" s="273"/>
      <c r="O79" s="271"/>
      <c r="P79" s="273"/>
      <c r="Q79" s="271"/>
      <c r="R79" s="271"/>
      <c r="S79" s="271"/>
      <c r="T79" s="272"/>
      <c r="V79" s="273"/>
      <c r="W79" s="273"/>
      <c r="X79" s="273"/>
      <c r="Y79" s="271"/>
      <c r="Z79" s="273"/>
      <c r="AA79" s="271"/>
      <c r="AB79" s="271"/>
      <c r="AC79" s="271"/>
      <c r="AD79" s="272"/>
      <c r="AF79" s="273"/>
      <c r="AG79" s="273"/>
      <c r="AH79" s="273"/>
      <c r="AI79" s="271"/>
      <c r="AJ79" s="273"/>
      <c r="AK79" s="271"/>
      <c r="AL79" s="271"/>
      <c r="AM79" s="271"/>
      <c r="AN79" s="272"/>
      <c r="AP79" s="273"/>
      <c r="AQ79" s="273"/>
      <c r="AR79" s="273"/>
      <c r="AS79" s="271"/>
      <c r="AT79" s="273"/>
      <c r="AU79" s="271"/>
      <c r="AV79" s="271"/>
      <c r="AW79" s="271"/>
      <c r="AX79" s="272"/>
      <c r="AZ79" s="273"/>
      <c r="BA79" s="273"/>
      <c r="BB79" s="273"/>
      <c r="BC79" s="271"/>
      <c r="BD79" s="273"/>
      <c r="BE79" s="271"/>
      <c r="BF79" s="271"/>
      <c r="BG79" s="271"/>
      <c r="BH79" s="272"/>
    </row>
    <row r="80" spans="1:60" ht="12.75">
      <c r="A80" s="163"/>
      <c r="B80" s="271"/>
      <c r="C80" s="271"/>
      <c r="D80" s="271"/>
      <c r="E80" s="271"/>
      <c r="F80" s="271"/>
      <c r="G80" s="271"/>
      <c r="H80" s="271"/>
      <c r="I80" s="271"/>
      <c r="J80" s="272"/>
      <c r="L80" s="273"/>
      <c r="M80" s="273"/>
      <c r="N80" s="273"/>
      <c r="O80" s="271"/>
      <c r="P80" s="273"/>
      <c r="Q80" s="271"/>
      <c r="R80" s="271"/>
      <c r="S80" s="271"/>
      <c r="T80" s="272"/>
      <c r="V80" s="273"/>
      <c r="W80" s="273"/>
      <c r="X80" s="273"/>
      <c r="Y80" s="271"/>
      <c r="Z80" s="273"/>
      <c r="AA80" s="271"/>
      <c r="AB80" s="271"/>
      <c r="AC80" s="271"/>
      <c r="AD80" s="272"/>
      <c r="AF80" s="273"/>
      <c r="AG80" s="273"/>
      <c r="AH80" s="273"/>
      <c r="AI80" s="271"/>
      <c r="AJ80" s="273"/>
      <c r="AK80" s="271"/>
      <c r="AL80" s="271"/>
      <c r="AM80" s="271"/>
      <c r="AN80" s="272"/>
      <c r="AP80" s="273"/>
      <c r="AQ80" s="273"/>
      <c r="AR80" s="273"/>
      <c r="AS80" s="271"/>
      <c r="AT80" s="273"/>
      <c r="AU80" s="271"/>
      <c r="AV80" s="271"/>
      <c r="AW80" s="271"/>
      <c r="AX80" s="272"/>
      <c r="AZ80" s="273"/>
      <c r="BA80" s="273"/>
      <c r="BB80" s="273"/>
      <c r="BC80" s="271"/>
      <c r="BD80" s="273"/>
      <c r="BE80" s="271"/>
      <c r="BF80" s="271"/>
      <c r="BG80" s="271"/>
      <c r="BH80" s="272"/>
    </row>
    <row r="81" spans="1:60" ht="12.75">
      <c r="A81" s="163"/>
      <c r="B81" s="271"/>
      <c r="C81" s="271"/>
      <c r="D81" s="271"/>
      <c r="E81" s="271"/>
      <c r="F81" s="271"/>
      <c r="G81" s="271"/>
      <c r="H81" s="271"/>
      <c r="I81" s="271"/>
      <c r="J81" s="272"/>
      <c r="L81" s="273"/>
      <c r="M81" s="273"/>
      <c r="N81" s="273"/>
      <c r="O81" s="271"/>
      <c r="P81" s="273"/>
      <c r="Q81" s="271"/>
      <c r="R81" s="271"/>
      <c r="S81" s="271"/>
      <c r="T81" s="272"/>
      <c r="V81" s="273"/>
      <c r="W81" s="273"/>
      <c r="X81" s="273"/>
      <c r="Y81" s="271"/>
      <c r="Z81" s="273"/>
      <c r="AA81" s="271"/>
      <c r="AB81" s="271"/>
      <c r="AC81" s="271"/>
      <c r="AD81" s="272"/>
      <c r="AF81" s="273"/>
      <c r="AG81" s="273"/>
      <c r="AH81" s="273"/>
      <c r="AI81" s="271"/>
      <c r="AJ81" s="273"/>
      <c r="AK81" s="271"/>
      <c r="AL81" s="271"/>
      <c r="AM81" s="271"/>
      <c r="AN81" s="272"/>
      <c r="AP81" s="273"/>
      <c r="AQ81" s="273"/>
      <c r="AR81" s="273"/>
      <c r="AS81" s="271"/>
      <c r="AT81" s="273"/>
      <c r="AU81" s="271"/>
      <c r="AV81" s="271"/>
      <c r="AW81" s="271"/>
      <c r="AX81" s="272"/>
      <c r="AZ81" s="273"/>
      <c r="BA81" s="273"/>
      <c r="BB81" s="273"/>
      <c r="BC81" s="271"/>
      <c r="BD81" s="273"/>
      <c r="BE81" s="271"/>
      <c r="BF81" s="271"/>
      <c r="BG81" s="271"/>
      <c r="BH81" s="272"/>
    </row>
    <row r="82" spans="1:60" ht="12.75">
      <c r="A82" s="163"/>
      <c r="B82" s="271"/>
      <c r="C82" s="271"/>
      <c r="D82" s="271"/>
      <c r="E82" s="271"/>
      <c r="F82" s="271"/>
      <c r="G82" s="271"/>
      <c r="H82" s="271"/>
      <c r="I82" s="271"/>
      <c r="J82" s="272"/>
      <c r="L82" s="273"/>
      <c r="M82" s="273"/>
      <c r="N82" s="273"/>
      <c r="O82" s="271"/>
      <c r="P82" s="273"/>
      <c r="Q82" s="271"/>
      <c r="R82" s="271"/>
      <c r="S82" s="271"/>
      <c r="T82" s="272"/>
      <c r="V82" s="273"/>
      <c r="W82" s="273"/>
      <c r="X82" s="273"/>
      <c r="Y82" s="271"/>
      <c r="Z82" s="273"/>
      <c r="AA82" s="271"/>
      <c r="AB82" s="271"/>
      <c r="AC82" s="271"/>
      <c r="AD82" s="272"/>
      <c r="AF82" s="273"/>
      <c r="AG82" s="273"/>
      <c r="AH82" s="273"/>
      <c r="AI82" s="271"/>
      <c r="AJ82" s="273"/>
      <c r="AK82" s="271"/>
      <c r="AL82" s="271"/>
      <c r="AM82" s="271"/>
      <c r="AN82" s="272"/>
      <c r="AP82" s="273"/>
      <c r="AQ82" s="273"/>
      <c r="AR82" s="273"/>
      <c r="AS82" s="271"/>
      <c r="AT82" s="273"/>
      <c r="AU82" s="271"/>
      <c r="AV82" s="271"/>
      <c r="AW82" s="271"/>
      <c r="AX82" s="272"/>
      <c r="AZ82" s="273"/>
      <c r="BA82" s="273"/>
      <c r="BB82" s="273"/>
      <c r="BC82" s="271"/>
      <c r="BD82" s="273"/>
      <c r="BE82" s="271"/>
      <c r="BF82" s="271"/>
      <c r="BG82" s="271"/>
      <c r="BH82" s="272"/>
    </row>
    <row r="83" spans="1:60" ht="12.75">
      <c r="A83" s="163"/>
      <c r="B83" s="271"/>
      <c r="C83" s="271"/>
      <c r="D83" s="271"/>
      <c r="E83" s="271"/>
      <c r="F83" s="271"/>
      <c r="G83" s="271"/>
      <c r="H83" s="271"/>
      <c r="I83" s="271"/>
      <c r="J83" s="272"/>
      <c r="L83" s="273"/>
      <c r="M83" s="273"/>
      <c r="N83" s="273"/>
      <c r="O83" s="271"/>
      <c r="P83" s="273"/>
      <c r="Q83" s="271"/>
      <c r="R83" s="271"/>
      <c r="S83" s="271"/>
      <c r="T83" s="272"/>
      <c r="V83" s="273"/>
      <c r="W83" s="273"/>
      <c r="X83" s="273"/>
      <c r="Y83" s="271"/>
      <c r="Z83" s="273"/>
      <c r="AA83" s="271"/>
      <c r="AB83" s="271"/>
      <c r="AC83" s="271"/>
      <c r="AD83" s="272"/>
      <c r="AF83" s="273"/>
      <c r="AG83" s="273"/>
      <c r="AH83" s="273"/>
      <c r="AI83" s="271"/>
      <c r="AJ83" s="273"/>
      <c r="AK83" s="271"/>
      <c r="AL83" s="271"/>
      <c r="AM83" s="271"/>
      <c r="AN83" s="272"/>
      <c r="AP83" s="273"/>
      <c r="AQ83" s="273"/>
      <c r="AR83" s="273"/>
      <c r="AS83" s="271"/>
      <c r="AT83" s="273"/>
      <c r="AU83" s="271"/>
      <c r="AV83" s="271"/>
      <c r="AW83" s="271"/>
      <c r="AX83" s="272"/>
      <c r="AZ83" s="273"/>
      <c r="BA83" s="273"/>
      <c r="BB83" s="273"/>
      <c r="BC83" s="271"/>
      <c r="BD83" s="273"/>
      <c r="BE83" s="271"/>
      <c r="BF83" s="271"/>
      <c r="BG83" s="271"/>
      <c r="BH83" s="272"/>
    </row>
    <row r="84" spans="1:60" ht="12.75">
      <c r="A84" s="163"/>
      <c r="B84" s="271"/>
      <c r="C84" s="271"/>
      <c r="D84" s="271"/>
      <c r="E84" s="271"/>
      <c r="F84" s="271"/>
      <c r="G84" s="271"/>
      <c r="H84" s="271"/>
      <c r="I84" s="271"/>
      <c r="J84" s="272"/>
      <c r="L84" s="273"/>
      <c r="M84" s="273"/>
      <c r="N84" s="273"/>
      <c r="O84" s="271"/>
      <c r="P84" s="273"/>
      <c r="Q84" s="271"/>
      <c r="R84" s="271"/>
      <c r="S84" s="271"/>
      <c r="T84" s="272"/>
      <c r="V84" s="273"/>
      <c r="W84" s="273"/>
      <c r="X84" s="273"/>
      <c r="Y84" s="271"/>
      <c r="Z84" s="273"/>
      <c r="AA84" s="271"/>
      <c r="AB84" s="271"/>
      <c r="AC84" s="271"/>
      <c r="AD84" s="272"/>
      <c r="AF84" s="273"/>
      <c r="AG84" s="273"/>
      <c r="AH84" s="273"/>
      <c r="AI84" s="271"/>
      <c r="AJ84" s="273"/>
      <c r="AK84" s="271"/>
      <c r="AL84" s="271"/>
      <c r="AM84" s="271"/>
      <c r="AN84" s="272"/>
      <c r="AP84" s="273"/>
      <c r="AQ84" s="273"/>
      <c r="AR84" s="273"/>
      <c r="AS84" s="271"/>
      <c r="AT84" s="273"/>
      <c r="AU84" s="271"/>
      <c r="AV84" s="271"/>
      <c r="AW84" s="271"/>
      <c r="AX84" s="272"/>
      <c r="AZ84" s="273"/>
      <c r="BA84" s="273"/>
      <c r="BB84" s="273"/>
      <c r="BC84" s="271"/>
      <c r="BD84" s="273"/>
      <c r="BE84" s="271"/>
      <c r="BF84" s="271"/>
      <c r="BG84" s="271"/>
      <c r="BH84" s="272"/>
    </row>
    <row r="85" spans="1:60" ht="12.75">
      <c r="A85" s="163"/>
      <c r="B85" s="271"/>
      <c r="C85" s="271"/>
      <c r="D85" s="271"/>
      <c r="E85" s="271"/>
      <c r="F85" s="271"/>
      <c r="G85" s="271"/>
      <c r="H85" s="271"/>
      <c r="I85" s="271"/>
      <c r="J85" s="272"/>
      <c r="L85" s="273"/>
      <c r="M85" s="273"/>
      <c r="N85" s="273"/>
      <c r="O85" s="271"/>
      <c r="P85" s="273"/>
      <c r="Q85" s="271"/>
      <c r="R85" s="271"/>
      <c r="S85" s="271"/>
      <c r="T85" s="272"/>
      <c r="V85" s="273"/>
      <c r="W85" s="273"/>
      <c r="X85" s="273"/>
      <c r="Y85" s="271"/>
      <c r="Z85" s="273"/>
      <c r="AA85" s="271"/>
      <c r="AB85" s="271"/>
      <c r="AC85" s="271"/>
      <c r="AD85" s="272"/>
      <c r="AF85" s="273"/>
      <c r="AG85" s="273"/>
      <c r="AH85" s="273"/>
      <c r="AI85" s="271"/>
      <c r="AJ85" s="273"/>
      <c r="AK85" s="271"/>
      <c r="AL85" s="271"/>
      <c r="AM85" s="271"/>
      <c r="AN85" s="272"/>
      <c r="AP85" s="273"/>
      <c r="AQ85" s="273"/>
      <c r="AR85" s="273"/>
      <c r="AS85" s="271"/>
      <c r="AT85" s="273"/>
      <c r="AU85" s="271"/>
      <c r="AV85" s="271"/>
      <c r="AW85" s="271"/>
      <c r="AX85" s="272"/>
      <c r="AZ85" s="273"/>
      <c r="BA85" s="273"/>
      <c r="BB85" s="273"/>
      <c r="BC85" s="271"/>
      <c r="BD85" s="273"/>
      <c r="BE85" s="271"/>
      <c r="BF85" s="271"/>
      <c r="BG85" s="271"/>
      <c r="BH85" s="272"/>
    </row>
    <row r="86" spans="1:60" ht="12.75">
      <c r="A86" s="163"/>
      <c r="B86" s="271"/>
      <c r="C86" s="271"/>
      <c r="D86" s="271"/>
      <c r="E86" s="271"/>
      <c r="F86" s="271"/>
      <c r="G86" s="271"/>
      <c r="H86" s="271"/>
      <c r="I86" s="271"/>
      <c r="J86" s="272"/>
      <c r="L86" s="273"/>
      <c r="M86" s="273"/>
      <c r="N86" s="273"/>
      <c r="O86" s="271"/>
      <c r="P86" s="273"/>
      <c r="Q86" s="271"/>
      <c r="R86" s="271"/>
      <c r="S86" s="271"/>
      <c r="T86" s="272"/>
      <c r="V86" s="273"/>
      <c r="W86" s="273"/>
      <c r="X86" s="273"/>
      <c r="Y86" s="271"/>
      <c r="Z86" s="273"/>
      <c r="AA86" s="271"/>
      <c r="AB86" s="271"/>
      <c r="AC86" s="271"/>
      <c r="AD86" s="272"/>
      <c r="AF86" s="273"/>
      <c r="AG86" s="273"/>
      <c r="AH86" s="273"/>
      <c r="AI86" s="271"/>
      <c r="AJ86" s="273"/>
      <c r="AK86" s="271"/>
      <c r="AL86" s="271"/>
      <c r="AM86" s="271"/>
      <c r="AN86" s="272"/>
      <c r="AP86" s="273"/>
      <c r="AQ86" s="273"/>
      <c r="AR86" s="273"/>
      <c r="AS86" s="271"/>
      <c r="AT86" s="273"/>
      <c r="AU86" s="271"/>
      <c r="AV86" s="271"/>
      <c r="AW86" s="271"/>
      <c r="AX86" s="272"/>
      <c r="AZ86" s="273"/>
      <c r="BA86" s="273"/>
      <c r="BB86" s="273"/>
      <c r="BC86" s="271"/>
      <c r="BD86" s="273"/>
      <c r="BE86" s="271"/>
      <c r="BF86" s="271"/>
      <c r="BG86" s="271"/>
      <c r="BH86" s="272"/>
    </row>
    <row r="87" spans="1:60" ht="12.75">
      <c r="A87" s="163"/>
      <c r="B87" s="271"/>
      <c r="C87" s="271"/>
      <c r="D87" s="271"/>
      <c r="E87" s="271"/>
      <c r="F87" s="271"/>
      <c r="G87" s="271"/>
      <c r="H87" s="271"/>
      <c r="I87" s="271"/>
      <c r="J87" s="272"/>
      <c r="L87" s="273"/>
      <c r="M87" s="273"/>
      <c r="N87" s="273"/>
      <c r="O87" s="271"/>
      <c r="P87" s="273"/>
      <c r="Q87" s="271"/>
      <c r="R87" s="271"/>
      <c r="S87" s="271"/>
      <c r="T87" s="272"/>
      <c r="V87" s="273"/>
      <c r="W87" s="273"/>
      <c r="X87" s="273"/>
      <c r="Y87" s="271"/>
      <c r="Z87" s="273"/>
      <c r="AA87" s="271"/>
      <c r="AB87" s="271"/>
      <c r="AC87" s="271"/>
      <c r="AD87" s="272"/>
      <c r="AF87" s="273"/>
      <c r="AG87" s="273"/>
      <c r="AH87" s="273"/>
      <c r="AI87" s="271"/>
      <c r="AJ87" s="273"/>
      <c r="AK87" s="271"/>
      <c r="AL87" s="271"/>
      <c r="AM87" s="271"/>
      <c r="AN87" s="272"/>
      <c r="AP87" s="273"/>
      <c r="AQ87" s="273"/>
      <c r="AR87" s="273"/>
      <c r="AS87" s="271"/>
      <c r="AT87" s="273"/>
      <c r="AU87" s="271"/>
      <c r="AV87" s="271"/>
      <c r="AW87" s="271"/>
      <c r="AX87" s="272"/>
      <c r="AZ87" s="273"/>
      <c r="BA87" s="273"/>
      <c r="BB87" s="273"/>
      <c r="BC87" s="271"/>
      <c r="BD87" s="273"/>
      <c r="BE87" s="271"/>
      <c r="BF87" s="271"/>
      <c r="BG87" s="271"/>
      <c r="BH87" s="272"/>
    </row>
    <row r="88" spans="1:60" ht="12.75">
      <c r="A88" s="163"/>
      <c r="B88" s="271"/>
      <c r="C88" s="271"/>
      <c r="D88" s="271"/>
      <c r="E88" s="271"/>
      <c r="F88" s="271"/>
      <c r="G88" s="271"/>
      <c r="H88" s="271"/>
      <c r="I88" s="271"/>
      <c r="J88" s="272"/>
      <c r="L88" s="273"/>
      <c r="M88" s="273"/>
      <c r="N88" s="273"/>
      <c r="O88" s="271"/>
      <c r="P88" s="273"/>
      <c r="Q88" s="271"/>
      <c r="R88" s="271"/>
      <c r="S88" s="271"/>
      <c r="T88" s="272"/>
      <c r="V88" s="273"/>
      <c r="W88" s="273"/>
      <c r="X88" s="273"/>
      <c r="Y88" s="271"/>
      <c r="Z88" s="273"/>
      <c r="AA88" s="271"/>
      <c r="AB88" s="271"/>
      <c r="AC88" s="271"/>
      <c r="AD88" s="272"/>
      <c r="AF88" s="273"/>
      <c r="AG88" s="273"/>
      <c r="AH88" s="273"/>
      <c r="AI88" s="271"/>
      <c r="AJ88" s="273"/>
      <c r="AK88" s="271"/>
      <c r="AL88" s="271"/>
      <c r="AM88" s="271"/>
      <c r="AN88" s="272"/>
      <c r="AP88" s="273"/>
      <c r="AQ88" s="273"/>
      <c r="AR88" s="273"/>
      <c r="AS88" s="271"/>
      <c r="AT88" s="273"/>
      <c r="AU88" s="271"/>
      <c r="AV88" s="271"/>
      <c r="AW88" s="271"/>
      <c r="AX88" s="272"/>
      <c r="AZ88" s="273"/>
      <c r="BA88" s="273"/>
      <c r="BB88" s="273"/>
      <c r="BC88" s="271"/>
      <c r="BD88" s="273"/>
      <c r="BE88" s="271"/>
      <c r="BF88" s="271"/>
      <c r="BG88" s="271"/>
      <c r="BH88" s="272"/>
    </row>
    <row r="89" spans="1:60" ht="12.75">
      <c r="A89" s="163"/>
      <c r="B89" s="271"/>
      <c r="C89" s="271"/>
      <c r="D89" s="271"/>
      <c r="E89" s="271"/>
      <c r="F89" s="271"/>
      <c r="G89" s="271"/>
      <c r="H89" s="271"/>
      <c r="I89" s="271"/>
      <c r="J89" s="272"/>
      <c r="L89" s="273"/>
      <c r="M89" s="273"/>
      <c r="N89" s="273"/>
      <c r="O89" s="271"/>
      <c r="P89" s="273"/>
      <c r="Q89" s="271"/>
      <c r="R89" s="271"/>
      <c r="S89" s="271"/>
      <c r="T89" s="272"/>
      <c r="V89" s="273"/>
      <c r="W89" s="273"/>
      <c r="X89" s="273"/>
      <c r="Y89" s="271"/>
      <c r="Z89" s="273"/>
      <c r="AA89" s="271"/>
      <c r="AB89" s="271"/>
      <c r="AC89" s="271"/>
      <c r="AD89" s="272"/>
      <c r="AF89" s="273"/>
      <c r="AG89" s="273"/>
      <c r="AH89" s="273"/>
      <c r="AI89" s="271"/>
      <c r="AJ89" s="273"/>
      <c r="AK89" s="271"/>
      <c r="AL89" s="271"/>
      <c r="AM89" s="271"/>
      <c r="AN89" s="272"/>
      <c r="AP89" s="273"/>
      <c r="AQ89" s="273"/>
      <c r="AR89" s="273"/>
      <c r="AS89" s="271"/>
      <c r="AT89" s="273"/>
      <c r="AU89" s="271"/>
      <c r="AV89" s="271"/>
      <c r="AW89" s="271"/>
      <c r="AX89" s="272"/>
      <c r="AZ89" s="273"/>
      <c r="BA89" s="273"/>
      <c r="BB89" s="273"/>
      <c r="BC89" s="271"/>
      <c r="BD89" s="273"/>
      <c r="BE89" s="271"/>
      <c r="BF89" s="271"/>
      <c r="BG89" s="271"/>
      <c r="BH89" s="272"/>
    </row>
    <row r="90" spans="1:60" ht="12.75">
      <c r="A90" s="163"/>
      <c r="B90" s="271"/>
      <c r="C90" s="271"/>
      <c r="D90" s="271"/>
      <c r="E90" s="271"/>
      <c r="F90" s="271"/>
      <c r="G90" s="271"/>
      <c r="H90" s="271"/>
      <c r="I90" s="271"/>
      <c r="J90" s="272"/>
      <c r="L90" s="273"/>
      <c r="M90" s="273"/>
      <c r="N90" s="273"/>
      <c r="O90" s="271"/>
      <c r="P90" s="273"/>
      <c r="Q90" s="271"/>
      <c r="R90" s="271"/>
      <c r="S90" s="271"/>
      <c r="T90" s="272"/>
      <c r="V90" s="273"/>
      <c r="W90" s="273"/>
      <c r="X90" s="273"/>
      <c r="Y90" s="271"/>
      <c r="Z90" s="273"/>
      <c r="AA90" s="271"/>
      <c r="AB90" s="271"/>
      <c r="AC90" s="271"/>
      <c r="AD90" s="272"/>
      <c r="AF90" s="273"/>
      <c r="AG90" s="273"/>
      <c r="AH90" s="273"/>
      <c r="AI90" s="271"/>
      <c r="AJ90" s="273"/>
      <c r="AK90" s="271"/>
      <c r="AL90" s="271"/>
      <c r="AM90" s="271"/>
      <c r="AN90" s="272"/>
      <c r="AP90" s="273"/>
      <c r="AQ90" s="273"/>
      <c r="AR90" s="273"/>
      <c r="AS90" s="271"/>
      <c r="AT90" s="273"/>
      <c r="AU90" s="271"/>
      <c r="AV90" s="271"/>
      <c r="AW90" s="271"/>
      <c r="AX90" s="272"/>
      <c r="AZ90" s="273"/>
      <c r="BA90" s="273"/>
      <c r="BB90" s="273"/>
      <c r="BC90" s="271"/>
      <c r="BD90" s="273"/>
      <c r="BE90" s="271"/>
      <c r="BF90" s="271"/>
      <c r="BG90" s="271"/>
      <c r="BH90" s="272"/>
    </row>
    <row r="91" spans="1:60" ht="12.75">
      <c r="A91" s="163"/>
      <c r="B91" s="271"/>
      <c r="C91" s="271"/>
      <c r="D91" s="271"/>
      <c r="E91" s="271"/>
      <c r="F91" s="271"/>
      <c r="G91" s="271"/>
      <c r="H91" s="271"/>
      <c r="I91" s="271"/>
      <c r="J91" s="272"/>
      <c r="L91" s="273"/>
      <c r="M91" s="273"/>
      <c r="N91" s="273"/>
      <c r="O91" s="271"/>
      <c r="P91" s="273"/>
      <c r="Q91" s="271"/>
      <c r="R91" s="271"/>
      <c r="S91" s="271"/>
      <c r="T91" s="272"/>
      <c r="V91" s="273"/>
      <c r="W91" s="273"/>
      <c r="X91" s="273"/>
      <c r="Y91" s="271"/>
      <c r="Z91" s="273"/>
      <c r="AA91" s="271"/>
      <c r="AB91" s="271"/>
      <c r="AC91" s="271"/>
      <c r="AD91" s="272"/>
      <c r="AF91" s="273"/>
      <c r="AG91" s="273"/>
      <c r="AH91" s="273"/>
      <c r="AI91" s="271"/>
      <c r="AJ91" s="273"/>
      <c r="AK91" s="271"/>
      <c r="AL91" s="271"/>
      <c r="AM91" s="271"/>
      <c r="AN91" s="272"/>
      <c r="AP91" s="273"/>
      <c r="AQ91" s="273"/>
      <c r="AR91" s="273"/>
      <c r="AS91" s="271"/>
      <c r="AT91" s="273"/>
      <c r="AU91" s="271"/>
      <c r="AV91" s="271"/>
      <c r="AW91" s="271"/>
      <c r="AX91" s="272"/>
      <c r="AZ91" s="273"/>
      <c r="BA91" s="273"/>
      <c r="BB91" s="273"/>
      <c r="BC91" s="271"/>
      <c r="BD91" s="273"/>
      <c r="BE91" s="271"/>
      <c r="BF91" s="271"/>
      <c r="BG91" s="271"/>
      <c r="BH91" s="272"/>
    </row>
    <row r="92" spans="1:60" ht="12.75">
      <c r="A92" s="163"/>
      <c r="B92" s="271"/>
      <c r="C92" s="271"/>
      <c r="D92" s="271"/>
      <c r="E92" s="271"/>
      <c r="F92" s="271"/>
      <c r="G92" s="271"/>
      <c r="H92" s="271"/>
      <c r="I92" s="271"/>
      <c r="J92" s="272"/>
      <c r="L92" s="273"/>
      <c r="M92" s="273"/>
      <c r="N92" s="273"/>
      <c r="O92" s="271"/>
      <c r="P92" s="273"/>
      <c r="Q92" s="271"/>
      <c r="R92" s="271"/>
      <c r="S92" s="271"/>
      <c r="T92" s="272"/>
      <c r="V92" s="273"/>
      <c r="W92" s="273"/>
      <c r="X92" s="273"/>
      <c r="Y92" s="271"/>
      <c r="Z92" s="273"/>
      <c r="AA92" s="271"/>
      <c r="AB92" s="271"/>
      <c r="AC92" s="271"/>
      <c r="AD92" s="272"/>
      <c r="AF92" s="273"/>
      <c r="AG92" s="273"/>
      <c r="AH92" s="273"/>
      <c r="AI92" s="271"/>
      <c r="AJ92" s="273"/>
      <c r="AK92" s="271"/>
      <c r="AL92" s="271"/>
      <c r="AM92" s="271"/>
      <c r="AN92" s="272"/>
      <c r="AP92" s="273"/>
      <c r="AQ92" s="273"/>
      <c r="AR92" s="273"/>
      <c r="AS92" s="271"/>
      <c r="AT92" s="273"/>
      <c r="AU92" s="271"/>
      <c r="AV92" s="271"/>
      <c r="AW92" s="271"/>
      <c r="AX92" s="272"/>
      <c r="AZ92" s="273"/>
      <c r="BA92" s="273"/>
      <c r="BB92" s="273"/>
      <c r="BC92" s="271"/>
      <c r="BD92" s="273"/>
      <c r="BE92" s="271"/>
      <c r="BF92" s="271"/>
      <c r="BG92" s="271"/>
      <c r="BH92" s="272"/>
    </row>
    <row r="93" spans="1:60" ht="12.75">
      <c r="A93" s="163"/>
      <c r="B93" s="271"/>
      <c r="C93" s="271"/>
      <c r="D93" s="271"/>
      <c r="E93" s="271"/>
      <c r="F93" s="271"/>
      <c r="G93" s="271"/>
      <c r="H93" s="271"/>
      <c r="I93" s="271"/>
      <c r="J93" s="272"/>
      <c r="L93" s="273"/>
      <c r="M93" s="273"/>
      <c r="N93" s="273"/>
      <c r="O93" s="271"/>
      <c r="P93" s="273"/>
      <c r="Q93" s="271"/>
      <c r="R93" s="271"/>
      <c r="S93" s="271"/>
      <c r="T93" s="272"/>
      <c r="V93" s="273"/>
      <c r="W93" s="273"/>
      <c r="X93" s="273"/>
      <c r="Y93" s="271"/>
      <c r="Z93" s="273"/>
      <c r="AA93" s="271"/>
      <c r="AB93" s="271"/>
      <c r="AC93" s="271"/>
      <c r="AD93" s="272"/>
      <c r="AF93" s="273"/>
      <c r="AG93" s="273"/>
      <c r="AH93" s="273"/>
      <c r="AI93" s="271"/>
      <c r="AJ93" s="273"/>
      <c r="AK93" s="271"/>
      <c r="AL93" s="271"/>
      <c r="AM93" s="271"/>
      <c r="AN93" s="272"/>
      <c r="AP93" s="273"/>
      <c r="AQ93" s="273"/>
      <c r="AR93" s="273"/>
      <c r="AS93" s="271"/>
      <c r="AT93" s="273"/>
      <c r="AU93" s="271"/>
      <c r="AV93" s="271"/>
      <c r="AW93" s="271"/>
      <c r="AX93" s="272"/>
      <c r="AZ93" s="273"/>
      <c r="BA93" s="273"/>
      <c r="BB93" s="273"/>
      <c r="BC93" s="271"/>
      <c r="BD93" s="273"/>
      <c r="BE93" s="271"/>
      <c r="BF93" s="271"/>
      <c r="BG93" s="271"/>
      <c r="BH93" s="272"/>
    </row>
    <row r="94" spans="1:60" ht="12.75">
      <c r="A94" s="163"/>
      <c r="B94" s="271"/>
      <c r="C94" s="271"/>
      <c r="D94" s="271"/>
      <c r="E94" s="271"/>
      <c r="F94" s="271"/>
      <c r="G94" s="271"/>
      <c r="H94" s="271"/>
      <c r="I94" s="271"/>
      <c r="J94" s="272"/>
      <c r="L94" s="273"/>
      <c r="M94" s="273"/>
      <c r="N94" s="273"/>
      <c r="O94" s="271"/>
      <c r="P94" s="273"/>
      <c r="Q94" s="271"/>
      <c r="R94" s="271"/>
      <c r="S94" s="271"/>
      <c r="T94" s="272"/>
      <c r="V94" s="273"/>
      <c r="W94" s="273"/>
      <c r="X94" s="273"/>
      <c r="Y94" s="271"/>
      <c r="Z94" s="273"/>
      <c r="AA94" s="271"/>
      <c r="AB94" s="271"/>
      <c r="AC94" s="271"/>
      <c r="AD94" s="272"/>
      <c r="AF94" s="273"/>
      <c r="AG94" s="273"/>
      <c r="AH94" s="273"/>
      <c r="AI94" s="271"/>
      <c r="AJ94" s="273"/>
      <c r="AK94" s="271"/>
      <c r="AL94" s="271"/>
      <c r="AM94" s="271"/>
      <c r="AN94" s="272"/>
      <c r="AP94" s="273"/>
      <c r="AQ94" s="273"/>
      <c r="AR94" s="273"/>
      <c r="AS94" s="271"/>
      <c r="AT94" s="273"/>
      <c r="AU94" s="271"/>
      <c r="AV94" s="271"/>
      <c r="AW94" s="271"/>
      <c r="AX94" s="272"/>
      <c r="AZ94" s="273"/>
      <c r="BA94" s="273"/>
      <c r="BB94" s="273"/>
      <c r="BC94" s="271"/>
      <c r="BD94" s="273"/>
      <c r="BE94" s="271"/>
      <c r="BF94" s="271"/>
      <c r="BG94" s="271"/>
      <c r="BH94" s="272"/>
    </row>
    <row r="95" spans="1:60" ht="12.75">
      <c r="A95" s="163"/>
      <c r="B95" s="271"/>
      <c r="C95" s="271"/>
      <c r="D95" s="271"/>
      <c r="E95" s="271"/>
      <c r="F95" s="271"/>
      <c r="G95" s="271"/>
      <c r="H95" s="271"/>
      <c r="I95" s="271"/>
      <c r="J95" s="272"/>
      <c r="L95" s="273"/>
      <c r="M95" s="273"/>
      <c r="N95" s="273"/>
      <c r="O95" s="271"/>
      <c r="P95" s="273"/>
      <c r="Q95" s="271"/>
      <c r="R95" s="271"/>
      <c r="S95" s="271"/>
      <c r="T95" s="272"/>
      <c r="V95" s="273"/>
      <c r="W95" s="273"/>
      <c r="X95" s="273"/>
      <c r="Y95" s="271"/>
      <c r="Z95" s="273"/>
      <c r="AA95" s="271"/>
      <c r="AB95" s="271"/>
      <c r="AC95" s="271"/>
      <c r="AD95" s="272"/>
      <c r="AF95" s="273"/>
      <c r="AG95" s="273"/>
      <c r="AH95" s="273"/>
      <c r="AI95" s="271"/>
      <c r="AJ95" s="273"/>
      <c r="AK95" s="271"/>
      <c r="AL95" s="271"/>
      <c r="AM95" s="271"/>
      <c r="AN95" s="272"/>
      <c r="AP95" s="273"/>
      <c r="AQ95" s="273"/>
      <c r="AR95" s="273"/>
      <c r="AS95" s="271"/>
      <c r="AT95" s="273"/>
      <c r="AU95" s="271"/>
      <c r="AV95" s="271"/>
      <c r="AW95" s="271"/>
      <c r="AX95" s="272"/>
      <c r="AZ95" s="273"/>
      <c r="BA95" s="273"/>
      <c r="BB95" s="273"/>
      <c r="BC95" s="271"/>
      <c r="BD95" s="273"/>
      <c r="BE95" s="271"/>
      <c r="BF95" s="271"/>
      <c r="BG95" s="271"/>
      <c r="BH95" s="272"/>
    </row>
    <row r="96" spans="1:60" ht="12.75">
      <c r="A96" s="163"/>
      <c r="B96" s="271"/>
      <c r="C96" s="271"/>
      <c r="D96" s="271"/>
      <c r="E96" s="271"/>
      <c r="F96" s="271"/>
      <c r="G96" s="271"/>
      <c r="H96" s="271"/>
      <c r="I96" s="271"/>
      <c r="J96" s="272"/>
      <c r="L96" s="273"/>
      <c r="M96" s="273"/>
      <c r="N96" s="273"/>
      <c r="O96" s="271"/>
      <c r="P96" s="273"/>
      <c r="Q96" s="271"/>
      <c r="R96" s="271"/>
      <c r="S96" s="271"/>
      <c r="T96" s="272"/>
      <c r="V96" s="273"/>
      <c r="W96" s="273"/>
      <c r="X96" s="273"/>
      <c r="Y96" s="271"/>
      <c r="Z96" s="273"/>
      <c r="AA96" s="271"/>
      <c r="AB96" s="271"/>
      <c r="AC96" s="271"/>
      <c r="AD96" s="272"/>
      <c r="AF96" s="273"/>
      <c r="AG96" s="273"/>
      <c r="AH96" s="273"/>
      <c r="AI96" s="271"/>
      <c r="AJ96" s="273"/>
      <c r="AK96" s="271"/>
      <c r="AL96" s="271"/>
      <c r="AM96" s="271"/>
      <c r="AN96" s="272"/>
      <c r="AP96" s="273"/>
      <c r="AQ96" s="273"/>
      <c r="AR96" s="273"/>
      <c r="AS96" s="271"/>
      <c r="AT96" s="273"/>
      <c r="AU96" s="271"/>
      <c r="AV96" s="271"/>
      <c r="AW96" s="271"/>
      <c r="AX96" s="272"/>
      <c r="AZ96" s="273"/>
      <c r="BA96" s="273"/>
      <c r="BB96" s="273"/>
      <c r="BC96" s="271"/>
      <c r="BD96" s="273"/>
      <c r="BE96" s="271"/>
      <c r="BF96" s="271"/>
      <c r="BG96" s="271"/>
      <c r="BH96" s="272"/>
    </row>
    <row r="97" spans="1:60" ht="12.75">
      <c r="A97" s="163"/>
      <c r="B97" s="271"/>
      <c r="C97" s="271"/>
      <c r="D97" s="271"/>
      <c r="E97" s="271"/>
      <c r="F97" s="271"/>
      <c r="G97" s="271"/>
      <c r="H97" s="271"/>
      <c r="I97" s="271"/>
      <c r="J97" s="272"/>
      <c r="L97" s="273"/>
      <c r="M97" s="273"/>
      <c r="N97" s="273"/>
      <c r="O97" s="271"/>
      <c r="P97" s="273"/>
      <c r="Q97" s="271"/>
      <c r="R97" s="271"/>
      <c r="S97" s="271"/>
      <c r="T97" s="272"/>
      <c r="V97" s="273"/>
      <c r="W97" s="273"/>
      <c r="X97" s="273"/>
      <c r="Y97" s="271"/>
      <c r="Z97" s="273"/>
      <c r="AA97" s="271"/>
      <c r="AB97" s="271"/>
      <c r="AC97" s="271"/>
      <c r="AD97" s="272"/>
      <c r="AF97" s="273"/>
      <c r="AG97" s="273"/>
      <c r="AH97" s="273"/>
      <c r="AI97" s="271"/>
      <c r="AJ97" s="273"/>
      <c r="AK97" s="271"/>
      <c r="AL97" s="271"/>
      <c r="AM97" s="271"/>
      <c r="AN97" s="272"/>
      <c r="AP97" s="273"/>
      <c r="AQ97" s="273"/>
      <c r="AR97" s="273"/>
      <c r="AS97" s="271"/>
      <c r="AT97" s="273"/>
      <c r="AU97" s="271"/>
      <c r="AV97" s="271"/>
      <c r="AW97" s="271"/>
      <c r="AX97" s="272"/>
      <c r="AZ97" s="273"/>
      <c r="BA97" s="273"/>
      <c r="BB97" s="273"/>
      <c r="BC97" s="271"/>
      <c r="BD97" s="273"/>
      <c r="BE97" s="271"/>
      <c r="BF97" s="271"/>
      <c r="BG97" s="271"/>
      <c r="BH97" s="272"/>
    </row>
    <row r="98" spans="1:60" ht="12.75">
      <c r="A98" s="163"/>
      <c r="B98" s="271"/>
      <c r="C98" s="271"/>
      <c r="D98" s="271"/>
      <c r="E98" s="271"/>
      <c r="F98" s="271"/>
      <c r="G98" s="271"/>
      <c r="H98" s="271"/>
      <c r="I98" s="271"/>
      <c r="J98" s="272"/>
      <c r="L98" s="273"/>
      <c r="M98" s="273"/>
      <c r="N98" s="273"/>
      <c r="O98" s="271"/>
      <c r="P98" s="273"/>
      <c r="Q98" s="271"/>
      <c r="R98" s="271"/>
      <c r="S98" s="271"/>
      <c r="T98" s="272"/>
      <c r="V98" s="273"/>
      <c r="W98" s="273"/>
      <c r="X98" s="273"/>
      <c r="Y98" s="271"/>
      <c r="Z98" s="273"/>
      <c r="AA98" s="271"/>
      <c r="AB98" s="271"/>
      <c r="AC98" s="271"/>
      <c r="AD98" s="272"/>
      <c r="AF98" s="273"/>
      <c r="AG98" s="273"/>
      <c r="AH98" s="273"/>
      <c r="AI98" s="271"/>
      <c r="AJ98" s="273"/>
      <c r="AK98" s="271"/>
      <c r="AL98" s="271"/>
      <c r="AM98" s="271"/>
      <c r="AN98" s="272"/>
      <c r="AP98" s="273"/>
      <c r="AQ98" s="273"/>
      <c r="AR98" s="273"/>
      <c r="AS98" s="271"/>
      <c r="AT98" s="273"/>
      <c r="AU98" s="271"/>
      <c r="AV98" s="271"/>
      <c r="AW98" s="271"/>
      <c r="AX98" s="272"/>
      <c r="AZ98" s="273"/>
      <c r="BA98" s="273"/>
      <c r="BB98" s="273"/>
      <c r="BC98" s="271"/>
      <c r="BD98" s="273"/>
      <c r="BE98" s="271"/>
      <c r="BF98" s="271"/>
      <c r="BG98" s="271"/>
      <c r="BH98" s="272"/>
    </row>
    <row r="99" spans="1:60" ht="12.75">
      <c r="A99" s="163"/>
      <c r="B99" s="271"/>
      <c r="C99" s="271"/>
      <c r="D99" s="271"/>
      <c r="E99" s="271"/>
      <c r="F99" s="271"/>
      <c r="G99" s="271"/>
      <c r="H99" s="271"/>
      <c r="I99" s="271"/>
      <c r="J99" s="272"/>
      <c r="L99" s="273"/>
      <c r="M99" s="273"/>
      <c r="N99" s="273"/>
      <c r="O99" s="271"/>
      <c r="P99" s="273"/>
      <c r="Q99" s="271"/>
      <c r="R99" s="271"/>
      <c r="S99" s="271"/>
      <c r="T99" s="272"/>
      <c r="V99" s="273"/>
      <c r="W99" s="273"/>
      <c r="X99" s="273"/>
      <c r="Y99" s="271"/>
      <c r="Z99" s="273"/>
      <c r="AA99" s="271"/>
      <c r="AB99" s="271"/>
      <c r="AC99" s="271"/>
      <c r="AD99" s="272"/>
      <c r="AF99" s="273"/>
      <c r="AG99" s="273"/>
      <c r="AH99" s="273"/>
      <c r="AI99" s="271"/>
      <c r="AJ99" s="273"/>
      <c r="AK99" s="271"/>
      <c r="AL99" s="271"/>
      <c r="AM99" s="271"/>
      <c r="AN99" s="272"/>
      <c r="AP99" s="273"/>
      <c r="AQ99" s="273"/>
      <c r="AR99" s="273"/>
      <c r="AS99" s="271"/>
      <c r="AT99" s="273"/>
      <c r="AU99" s="271"/>
      <c r="AV99" s="271"/>
      <c r="AW99" s="271"/>
      <c r="AX99" s="272"/>
      <c r="AZ99" s="273"/>
      <c r="BA99" s="273"/>
      <c r="BB99" s="273"/>
      <c r="BC99" s="271"/>
      <c r="BD99" s="273"/>
      <c r="BE99" s="271"/>
      <c r="BF99" s="271"/>
      <c r="BG99" s="271"/>
      <c r="BH99" s="272"/>
    </row>
    <row r="100" spans="1:60" ht="12.75">
      <c r="A100" s="163"/>
      <c r="B100" s="271"/>
      <c r="C100" s="271"/>
      <c r="D100" s="271"/>
      <c r="E100" s="271"/>
      <c r="F100" s="271"/>
      <c r="G100" s="271"/>
      <c r="H100" s="271"/>
      <c r="I100" s="271"/>
      <c r="J100" s="272"/>
      <c r="L100" s="273"/>
      <c r="M100" s="273"/>
      <c r="N100" s="273"/>
      <c r="O100" s="271"/>
      <c r="P100" s="273"/>
      <c r="Q100" s="271"/>
      <c r="R100" s="271"/>
      <c r="S100" s="271"/>
      <c r="T100" s="272"/>
      <c r="V100" s="273"/>
      <c r="W100" s="273"/>
      <c r="X100" s="273"/>
      <c r="Y100" s="271"/>
      <c r="Z100" s="273"/>
      <c r="AA100" s="271"/>
      <c r="AB100" s="271"/>
      <c r="AC100" s="271"/>
      <c r="AD100" s="272"/>
      <c r="AF100" s="273"/>
      <c r="AG100" s="273"/>
      <c r="AH100" s="273"/>
      <c r="AI100" s="271"/>
      <c r="AJ100" s="273"/>
      <c r="AK100" s="271"/>
      <c r="AL100" s="271"/>
      <c r="AM100" s="271"/>
      <c r="AN100" s="272"/>
      <c r="AP100" s="273"/>
      <c r="AQ100" s="273"/>
      <c r="AR100" s="273"/>
      <c r="AS100" s="271"/>
      <c r="AT100" s="273"/>
      <c r="AU100" s="271"/>
      <c r="AV100" s="271"/>
      <c r="AW100" s="271"/>
      <c r="AX100" s="272"/>
      <c r="AZ100" s="273"/>
      <c r="BA100" s="273"/>
      <c r="BB100" s="273"/>
      <c r="BC100" s="271"/>
      <c r="BD100" s="273"/>
      <c r="BE100" s="271"/>
      <c r="BF100" s="271"/>
      <c r="BG100" s="271"/>
      <c r="BH100" s="272"/>
    </row>
    <row r="101" spans="1:60" ht="12.75">
      <c r="A101" s="163"/>
      <c r="B101" s="271"/>
      <c r="C101" s="271"/>
      <c r="D101" s="271"/>
      <c r="E101" s="271"/>
      <c r="F101" s="271"/>
      <c r="G101" s="271"/>
      <c r="H101" s="271"/>
      <c r="I101" s="271"/>
      <c r="J101" s="272"/>
      <c r="L101" s="273"/>
      <c r="M101" s="273"/>
      <c r="N101" s="273"/>
      <c r="O101" s="271"/>
      <c r="P101" s="273"/>
      <c r="Q101" s="271"/>
      <c r="R101" s="271"/>
      <c r="S101" s="271"/>
      <c r="T101" s="272"/>
      <c r="V101" s="273"/>
      <c r="W101" s="273"/>
      <c r="X101" s="273"/>
      <c r="Y101" s="271"/>
      <c r="Z101" s="273"/>
      <c r="AA101" s="271"/>
      <c r="AB101" s="271"/>
      <c r="AC101" s="271"/>
      <c r="AD101" s="272"/>
      <c r="AF101" s="273"/>
      <c r="AG101" s="273"/>
      <c r="AH101" s="273"/>
      <c r="AI101" s="271"/>
      <c r="AJ101" s="273"/>
      <c r="AK101" s="271"/>
      <c r="AL101" s="271"/>
      <c r="AM101" s="271"/>
      <c r="AN101" s="272"/>
      <c r="AP101" s="273"/>
      <c r="AQ101" s="273"/>
      <c r="AR101" s="273"/>
      <c r="AS101" s="271"/>
      <c r="AT101" s="273"/>
      <c r="AU101" s="271"/>
      <c r="AV101" s="271"/>
      <c r="AW101" s="271"/>
      <c r="AX101" s="272"/>
      <c r="AZ101" s="273"/>
      <c r="BA101" s="273"/>
      <c r="BB101" s="273"/>
      <c r="BC101" s="271"/>
      <c r="BD101" s="273"/>
      <c r="BE101" s="271"/>
      <c r="BF101" s="271"/>
      <c r="BG101" s="271"/>
      <c r="BH101" s="272"/>
    </row>
    <row r="102" spans="1:60" ht="12.75">
      <c r="A102" s="163"/>
      <c r="B102" s="271"/>
      <c r="C102" s="271"/>
      <c r="D102" s="271"/>
      <c r="E102" s="271"/>
      <c r="F102" s="271"/>
      <c r="G102" s="271"/>
      <c r="H102" s="271"/>
      <c r="I102" s="271"/>
      <c r="J102" s="272"/>
      <c r="L102" s="273"/>
      <c r="M102" s="273"/>
      <c r="N102" s="273"/>
      <c r="O102" s="271"/>
      <c r="P102" s="273"/>
      <c r="Q102" s="271"/>
      <c r="R102" s="271"/>
      <c r="S102" s="271"/>
      <c r="T102" s="272"/>
      <c r="V102" s="273"/>
      <c r="W102" s="273"/>
      <c r="X102" s="273"/>
      <c r="Y102" s="271"/>
      <c r="Z102" s="273"/>
      <c r="AA102" s="271"/>
      <c r="AB102" s="271"/>
      <c r="AC102" s="271"/>
      <c r="AD102" s="272"/>
      <c r="AF102" s="273"/>
      <c r="AG102" s="273"/>
      <c r="AH102" s="273"/>
      <c r="AI102" s="271"/>
      <c r="AJ102" s="273"/>
      <c r="AK102" s="271"/>
      <c r="AL102" s="271"/>
      <c r="AM102" s="271"/>
      <c r="AN102" s="272"/>
      <c r="AP102" s="273"/>
      <c r="AQ102" s="273"/>
      <c r="AR102" s="273"/>
      <c r="AS102" s="271"/>
      <c r="AT102" s="273"/>
      <c r="AU102" s="271"/>
      <c r="AV102" s="271"/>
      <c r="AW102" s="271"/>
      <c r="AX102" s="272"/>
      <c r="AZ102" s="273"/>
      <c r="BA102" s="273"/>
      <c r="BB102" s="273"/>
      <c r="BC102" s="271"/>
      <c r="BD102" s="273"/>
      <c r="BE102" s="271"/>
      <c r="BF102" s="271"/>
      <c r="BG102" s="271"/>
      <c r="BH102" s="272"/>
    </row>
    <row r="103" spans="1:60" ht="12.75">
      <c r="A103" s="163"/>
      <c r="B103" s="271"/>
      <c r="C103" s="271"/>
      <c r="D103" s="271"/>
      <c r="E103" s="271"/>
      <c r="F103" s="271"/>
      <c r="G103" s="271"/>
      <c r="H103" s="271"/>
      <c r="I103" s="271"/>
      <c r="J103" s="272"/>
      <c r="L103" s="273"/>
      <c r="M103" s="273"/>
      <c r="N103" s="273"/>
      <c r="O103" s="271"/>
      <c r="P103" s="273"/>
      <c r="Q103" s="271"/>
      <c r="R103" s="271"/>
      <c r="S103" s="271"/>
      <c r="T103" s="272"/>
      <c r="V103" s="273"/>
      <c r="W103" s="273"/>
      <c r="X103" s="273"/>
      <c r="Y103" s="271"/>
      <c r="Z103" s="273"/>
      <c r="AA103" s="271"/>
      <c r="AB103" s="271"/>
      <c r="AC103" s="271"/>
      <c r="AD103" s="272"/>
      <c r="AF103" s="273"/>
      <c r="AG103" s="273"/>
      <c r="AH103" s="273"/>
      <c r="AI103" s="271"/>
      <c r="AJ103" s="273"/>
      <c r="AK103" s="271"/>
      <c r="AL103" s="271"/>
      <c r="AM103" s="271"/>
      <c r="AN103" s="272"/>
      <c r="AP103" s="273"/>
      <c r="AQ103" s="273"/>
      <c r="AR103" s="273"/>
      <c r="AS103" s="271"/>
      <c r="AT103" s="273"/>
      <c r="AU103" s="271"/>
      <c r="AV103" s="271"/>
      <c r="AW103" s="271"/>
      <c r="AX103" s="272"/>
      <c r="AZ103" s="273"/>
      <c r="BA103" s="273"/>
      <c r="BB103" s="273"/>
      <c r="BC103" s="271"/>
      <c r="BD103" s="273"/>
      <c r="BE103" s="271"/>
      <c r="BF103" s="271"/>
      <c r="BG103" s="271"/>
      <c r="BH103" s="272"/>
    </row>
    <row r="104" spans="1:60" ht="12.75">
      <c r="A104" s="163"/>
      <c r="B104" s="271"/>
      <c r="C104" s="271"/>
      <c r="D104" s="271"/>
      <c r="E104" s="271"/>
      <c r="F104" s="271"/>
      <c r="G104" s="271"/>
      <c r="H104" s="271"/>
      <c r="I104" s="271"/>
      <c r="J104" s="272"/>
      <c r="L104" s="273"/>
      <c r="M104" s="273"/>
      <c r="N104" s="273"/>
      <c r="O104" s="271"/>
      <c r="P104" s="273"/>
      <c r="Q104" s="271"/>
      <c r="R104" s="271"/>
      <c r="S104" s="271"/>
      <c r="T104" s="272"/>
      <c r="V104" s="273"/>
      <c r="W104" s="273"/>
      <c r="X104" s="273"/>
      <c r="Y104" s="271"/>
      <c r="Z104" s="273"/>
      <c r="AA104" s="271"/>
      <c r="AB104" s="271"/>
      <c r="AC104" s="271"/>
      <c r="AD104" s="272"/>
      <c r="AF104" s="273"/>
      <c r="AG104" s="273"/>
      <c r="AH104" s="273"/>
      <c r="AI104" s="271"/>
      <c r="AJ104" s="273"/>
      <c r="AK104" s="271"/>
      <c r="AL104" s="271"/>
      <c r="AM104" s="271"/>
      <c r="AN104" s="272"/>
      <c r="AP104" s="273"/>
      <c r="AQ104" s="273"/>
      <c r="AR104" s="273"/>
      <c r="AS104" s="271"/>
      <c r="AT104" s="273"/>
      <c r="AU104" s="271"/>
      <c r="AV104" s="271"/>
      <c r="AW104" s="271"/>
      <c r="AX104" s="272"/>
      <c r="AZ104" s="273"/>
      <c r="BA104" s="273"/>
      <c r="BB104" s="273"/>
      <c r="BC104" s="271"/>
      <c r="BD104" s="273"/>
      <c r="BE104" s="271"/>
      <c r="BF104" s="271"/>
      <c r="BG104" s="271"/>
      <c r="BH104" s="272"/>
    </row>
    <row r="105" spans="1:60" ht="12.75">
      <c r="A105" s="163"/>
      <c r="B105" s="271"/>
      <c r="C105" s="271"/>
      <c r="D105" s="271"/>
      <c r="E105" s="271"/>
      <c r="F105" s="271"/>
      <c r="G105" s="271"/>
      <c r="H105" s="271"/>
      <c r="I105" s="271"/>
      <c r="J105" s="272"/>
      <c r="L105" s="273"/>
      <c r="M105" s="273"/>
      <c r="N105" s="273"/>
      <c r="O105" s="271"/>
      <c r="P105" s="273"/>
      <c r="Q105" s="271"/>
      <c r="R105" s="271"/>
      <c r="S105" s="271"/>
      <c r="T105" s="272"/>
      <c r="V105" s="273"/>
      <c r="W105" s="273"/>
      <c r="X105" s="273"/>
      <c r="Y105" s="271"/>
      <c r="Z105" s="273"/>
      <c r="AA105" s="271"/>
      <c r="AB105" s="271"/>
      <c r="AC105" s="271"/>
      <c r="AD105" s="272"/>
      <c r="AF105" s="273"/>
      <c r="AG105" s="273"/>
      <c r="AH105" s="273"/>
      <c r="AI105" s="271"/>
      <c r="AJ105" s="273"/>
      <c r="AK105" s="271"/>
      <c r="AL105" s="271"/>
      <c r="AM105" s="271"/>
      <c r="AN105" s="272"/>
      <c r="AP105" s="273"/>
      <c r="AQ105" s="273"/>
      <c r="AR105" s="273"/>
      <c r="AS105" s="271"/>
      <c r="AT105" s="273"/>
      <c r="AU105" s="271"/>
      <c r="AV105" s="271"/>
      <c r="AW105" s="271"/>
      <c r="AX105" s="272"/>
      <c r="AZ105" s="273"/>
      <c r="BA105" s="273"/>
      <c r="BB105" s="273"/>
      <c r="BC105" s="271"/>
      <c r="BD105" s="273"/>
      <c r="BE105" s="271"/>
      <c r="BF105" s="271"/>
      <c r="BG105" s="271"/>
      <c r="BH105" s="272"/>
    </row>
    <row r="106" spans="1:60" ht="12.75">
      <c r="A106" s="163"/>
      <c r="B106" s="271"/>
      <c r="C106" s="271"/>
      <c r="D106" s="271"/>
      <c r="E106" s="271"/>
      <c r="F106" s="271"/>
      <c r="G106" s="271"/>
      <c r="H106" s="271"/>
      <c r="I106" s="271"/>
      <c r="J106" s="272"/>
      <c r="L106" s="273"/>
      <c r="M106" s="273"/>
      <c r="N106" s="273"/>
      <c r="O106" s="271"/>
      <c r="P106" s="273"/>
      <c r="Q106" s="271"/>
      <c r="R106" s="271"/>
      <c r="S106" s="271"/>
      <c r="T106" s="272"/>
      <c r="V106" s="273"/>
      <c r="W106" s="273"/>
      <c r="X106" s="273"/>
      <c r="Y106" s="271"/>
      <c r="Z106" s="273"/>
      <c r="AA106" s="271"/>
      <c r="AB106" s="271"/>
      <c r="AC106" s="271"/>
      <c r="AD106" s="272"/>
      <c r="AF106" s="273"/>
      <c r="AG106" s="273"/>
      <c r="AH106" s="273"/>
      <c r="AI106" s="271"/>
      <c r="AJ106" s="273"/>
      <c r="AK106" s="271"/>
      <c r="AL106" s="271"/>
      <c r="AM106" s="271"/>
      <c r="AN106" s="272"/>
      <c r="AP106" s="273"/>
      <c r="AQ106" s="273"/>
      <c r="AR106" s="273"/>
      <c r="AS106" s="271"/>
      <c r="AT106" s="273"/>
      <c r="AU106" s="271"/>
      <c r="AV106" s="271"/>
      <c r="AW106" s="271"/>
      <c r="AX106" s="272"/>
      <c r="AZ106" s="273"/>
      <c r="BA106" s="273"/>
      <c r="BB106" s="273"/>
      <c r="BC106" s="271"/>
      <c r="BD106" s="273"/>
      <c r="BE106" s="271"/>
      <c r="BF106" s="271"/>
      <c r="BG106" s="271"/>
      <c r="BH106" s="272"/>
    </row>
    <row r="107" spans="1:60" ht="12.75">
      <c r="A107" s="163"/>
      <c r="B107" s="271"/>
      <c r="C107" s="271"/>
      <c r="D107" s="271"/>
      <c r="E107" s="271"/>
      <c r="F107" s="271"/>
      <c r="G107" s="271"/>
      <c r="H107" s="271"/>
      <c r="I107" s="271"/>
      <c r="J107" s="272"/>
      <c r="L107" s="273"/>
      <c r="M107" s="273"/>
      <c r="N107" s="273"/>
      <c r="O107" s="271"/>
      <c r="P107" s="273"/>
      <c r="Q107" s="271"/>
      <c r="R107" s="271"/>
      <c r="S107" s="271"/>
      <c r="T107" s="272"/>
      <c r="V107" s="273"/>
      <c r="W107" s="273"/>
      <c r="X107" s="273"/>
      <c r="Y107" s="271"/>
      <c r="Z107" s="273"/>
      <c r="AA107" s="271"/>
      <c r="AB107" s="271"/>
      <c r="AC107" s="271"/>
      <c r="AD107" s="272"/>
      <c r="AF107" s="273"/>
      <c r="AG107" s="273"/>
      <c r="AH107" s="273"/>
      <c r="AI107" s="271"/>
      <c r="AJ107" s="273"/>
      <c r="AK107" s="271"/>
      <c r="AL107" s="271"/>
      <c r="AM107" s="271"/>
      <c r="AN107" s="272"/>
      <c r="AP107" s="273"/>
      <c r="AQ107" s="273"/>
      <c r="AR107" s="273"/>
      <c r="AS107" s="271"/>
      <c r="AT107" s="273"/>
      <c r="AU107" s="271"/>
      <c r="AV107" s="271"/>
      <c r="AW107" s="271"/>
      <c r="AX107" s="272"/>
      <c r="AZ107" s="273"/>
      <c r="BA107" s="273"/>
      <c r="BB107" s="273"/>
      <c r="BC107" s="271"/>
      <c r="BD107" s="273"/>
      <c r="BE107" s="271"/>
      <c r="BF107" s="271"/>
      <c r="BG107" s="271"/>
      <c r="BH107" s="272"/>
    </row>
    <row r="108" spans="1:60" ht="12.75">
      <c r="A108" s="163"/>
      <c r="B108" s="271"/>
      <c r="C108" s="271"/>
      <c r="D108" s="271"/>
      <c r="E108" s="271"/>
      <c r="F108" s="271"/>
      <c r="G108" s="271"/>
      <c r="H108" s="271"/>
      <c r="I108" s="271"/>
      <c r="J108" s="272"/>
      <c r="L108" s="273"/>
      <c r="M108" s="273"/>
      <c r="N108" s="273"/>
      <c r="O108" s="271"/>
      <c r="P108" s="273"/>
      <c r="Q108" s="271"/>
      <c r="R108" s="271"/>
      <c r="S108" s="271"/>
      <c r="T108" s="272"/>
      <c r="V108" s="273"/>
      <c r="W108" s="273"/>
      <c r="X108" s="273"/>
      <c r="Y108" s="271"/>
      <c r="Z108" s="273"/>
      <c r="AA108" s="271"/>
      <c r="AB108" s="271"/>
      <c r="AC108" s="271"/>
      <c r="AD108" s="272"/>
      <c r="AF108" s="273"/>
      <c r="AG108" s="273"/>
      <c r="AH108" s="273"/>
      <c r="AI108" s="271"/>
      <c r="AJ108" s="273"/>
      <c r="AK108" s="271"/>
      <c r="AL108" s="271"/>
      <c r="AM108" s="271"/>
      <c r="AN108" s="272"/>
      <c r="AP108" s="273"/>
      <c r="AQ108" s="273"/>
      <c r="AR108" s="273"/>
      <c r="AS108" s="271"/>
      <c r="AT108" s="273"/>
      <c r="AU108" s="271"/>
      <c r="AV108" s="271"/>
      <c r="AW108" s="271"/>
      <c r="AX108" s="272"/>
      <c r="AZ108" s="273"/>
      <c r="BA108" s="273"/>
      <c r="BB108" s="273"/>
      <c r="BC108" s="271"/>
      <c r="BD108" s="273"/>
      <c r="BE108" s="271"/>
      <c r="BF108" s="271"/>
      <c r="BG108" s="271"/>
      <c r="BH108" s="272"/>
    </row>
    <row r="109" spans="1:60" ht="12.75">
      <c r="A109" s="163"/>
      <c r="B109" s="271"/>
      <c r="C109" s="271"/>
      <c r="D109" s="271"/>
      <c r="E109" s="271"/>
      <c r="F109" s="271"/>
      <c r="G109" s="271"/>
      <c r="H109" s="271"/>
      <c r="I109" s="271"/>
      <c r="J109" s="272"/>
      <c r="L109" s="273"/>
      <c r="M109" s="273"/>
      <c r="N109" s="273"/>
      <c r="O109" s="271"/>
      <c r="P109" s="273"/>
      <c r="Q109" s="271"/>
      <c r="R109" s="271"/>
      <c r="S109" s="271"/>
      <c r="T109" s="272"/>
      <c r="V109" s="273"/>
      <c r="W109" s="273"/>
      <c r="X109" s="273"/>
      <c r="Y109" s="271"/>
      <c r="Z109" s="273"/>
      <c r="AA109" s="271"/>
      <c r="AB109" s="271"/>
      <c r="AC109" s="271"/>
      <c r="AD109" s="272"/>
      <c r="AF109" s="273"/>
      <c r="AG109" s="273"/>
      <c r="AH109" s="273"/>
      <c r="AI109" s="271"/>
      <c r="AJ109" s="273"/>
      <c r="AK109" s="271"/>
      <c r="AL109" s="271"/>
      <c r="AM109" s="271"/>
      <c r="AN109" s="272"/>
      <c r="AP109" s="273"/>
      <c r="AQ109" s="273"/>
      <c r="AR109" s="273"/>
      <c r="AS109" s="271"/>
      <c r="AT109" s="273"/>
      <c r="AU109" s="271"/>
      <c r="AV109" s="271"/>
      <c r="AW109" s="271"/>
      <c r="AX109" s="272"/>
      <c r="AZ109" s="273"/>
      <c r="BA109" s="273"/>
      <c r="BB109" s="273"/>
      <c r="BC109" s="271"/>
      <c r="BD109" s="273"/>
      <c r="BE109" s="271"/>
      <c r="BF109" s="271"/>
      <c r="BG109" s="271"/>
      <c r="BH109" s="272"/>
    </row>
    <row r="110" spans="1:60" ht="12.75">
      <c r="A110" s="163"/>
      <c r="B110" s="271"/>
      <c r="C110" s="271"/>
      <c r="D110" s="271"/>
      <c r="E110" s="271"/>
      <c r="F110" s="271"/>
      <c r="G110" s="271"/>
      <c r="H110" s="271"/>
      <c r="I110" s="271"/>
      <c r="J110" s="272"/>
      <c r="L110" s="273"/>
      <c r="M110" s="273"/>
      <c r="N110" s="273"/>
      <c r="O110" s="271"/>
      <c r="P110" s="273"/>
      <c r="Q110" s="271"/>
      <c r="R110" s="271"/>
      <c r="S110" s="271"/>
      <c r="T110" s="272"/>
      <c r="V110" s="273"/>
      <c r="W110" s="273"/>
      <c r="X110" s="273"/>
      <c r="Y110" s="271"/>
      <c r="Z110" s="273"/>
      <c r="AA110" s="271"/>
      <c r="AB110" s="271"/>
      <c r="AC110" s="271"/>
      <c r="AD110" s="272"/>
      <c r="AF110" s="273"/>
      <c r="AG110" s="273"/>
      <c r="AH110" s="273"/>
      <c r="AI110" s="271"/>
      <c r="AJ110" s="273"/>
      <c r="AK110" s="271"/>
      <c r="AL110" s="271"/>
      <c r="AM110" s="271"/>
      <c r="AN110" s="272"/>
      <c r="AP110" s="273"/>
      <c r="AQ110" s="273"/>
      <c r="AR110" s="273"/>
      <c r="AS110" s="271"/>
      <c r="AT110" s="273"/>
      <c r="AU110" s="271"/>
      <c r="AV110" s="271"/>
      <c r="AW110" s="271"/>
      <c r="AX110" s="272"/>
      <c r="AZ110" s="273"/>
      <c r="BA110" s="273"/>
      <c r="BB110" s="273"/>
      <c r="BC110" s="271"/>
      <c r="BD110" s="273"/>
      <c r="BE110" s="271"/>
      <c r="BF110" s="271"/>
      <c r="BG110" s="271"/>
      <c r="BH110" s="272"/>
    </row>
    <row r="111" spans="1:60" ht="12.75">
      <c r="A111" s="163"/>
      <c r="B111" s="271"/>
      <c r="C111" s="271"/>
      <c r="D111" s="271"/>
      <c r="E111" s="271"/>
      <c r="F111" s="271"/>
      <c r="G111" s="271"/>
      <c r="H111" s="271"/>
      <c r="I111" s="271"/>
      <c r="J111" s="272"/>
      <c r="L111" s="273"/>
      <c r="M111" s="273"/>
      <c r="N111" s="273"/>
      <c r="O111" s="271"/>
      <c r="P111" s="273"/>
      <c r="Q111" s="271"/>
      <c r="R111" s="271"/>
      <c r="S111" s="271"/>
      <c r="T111" s="272"/>
      <c r="V111" s="273"/>
      <c r="W111" s="273"/>
      <c r="X111" s="273"/>
      <c r="Y111" s="271"/>
      <c r="Z111" s="273"/>
      <c r="AA111" s="271"/>
      <c r="AB111" s="271"/>
      <c r="AC111" s="271"/>
      <c r="AD111" s="272"/>
      <c r="AF111" s="273"/>
      <c r="AG111" s="273"/>
      <c r="AH111" s="273"/>
      <c r="AI111" s="271"/>
      <c r="AJ111" s="273"/>
      <c r="AK111" s="271"/>
      <c r="AL111" s="271"/>
      <c r="AM111" s="271"/>
      <c r="AN111" s="272"/>
      <c r="AP111" s="273"/>
      <c r="AQ111" s="273"/>
      <c r="AR111" s="273"/>
      <c r="AS111" s="271"/>
      <c r="AT111" s="273"/>
      <c r="AU111" s="271"/>
      <c r="AV111" s="271"/>
      <c r="AW111" s="271"/>
      <c r="AX111" s="272"/>
      <c r="AZ111" s="273"/>
      <c r="BA111" s="273"/>
      <c r="BB111" s="273"/>
      <c r="BC111" s="271"/>
      <c r="BD111" s="273"/>
      <c r="BE111" s="271"/>
      <c r="BF111" s="271"/>
      <c r="BG111" s="271"/>
      <c r="BH111" s="272"/>
    </row>
    <row r="112" spans="1:60" ht="12.75">
      <c r="A112" s="163"/>
      <c r="B112" s="271"/>
      <c r="C112" s="271"/>
      <c r="D112" s="271"/>
      <c r="E112" s="271"/>
      <c r="F112" s="271"/>
      <c r="G112" s="271"/>
      <c r="H112" s="271"/>
      <c r="I112" s="271"/>
      <c r="J112" s="272"/>
      <c r="L112" s="273"/>
      <c r="M112" s="273"/>
      <c r="N112" s="273"/>
      <c r="O112" s="271"/>
      <c r="P112" s="273"/>
      <c r="Q112" s="271"/>
      <c r="R112" s="271"/>
      <c r="S112" s="271"/>
      <c r="T112" s="272"/>
      <c r="V112" s="273"/>
      <c r="W112" s="273"/>
      <c r="X112" s="273"/>
      <c r="Y112" s="271"/>
      <c r="Z112" s="273"/>
      <c r="AA112" s="271"/>
      <c r="AB112" s="271"/>
      <c r="AC112" s="271"/>
      <c r="AD112" s="272"/>
      <c r="AF112" s="273"/>
      <c r="AG112" s="273"/>
      <c r="AH112" s="273"/>
      <c r="AI112" s="271"/>
      <c r="AJ112" s="273"/>
      <c r="AK112" s="271"/>
      <c r="AL112" s="271"/>
      <c r="AM112" s="271"/>
      <c r="AN112" s="272"/>
      <c r="AP112" s="273"/>
      <c r="AQ112" s="273"/>
      <c r="AR112" s="273"/>
      <c r="AS112" s="271"/>
      <c r="AT112" s="273"/>
      <c r="AU112" s="271"/>
      <c r="AV112" s="271"/>
      <c r="AW112" s="271"/>
      <c r="AX112" s="272"/>
      <c r="AZ112" s="273"/>
      <c r="BA112" s="273"/>
      <c r="BB112" s="273"/>
      <c r="BC112" s="271"/>
      <c r="BD112" s="273"/>
      <c r="BE112" s="271"/>
      <c r="BF112" s="271"/>
      <c r="BG112" s="271"/>
      <c r="BH112" s="272"/>
    </row>
    <row r="113" spans="1:60" ht="12.75">
      <c r="A113" s="163"/>
      <c r="B113" s="271"/>
      <c r="C113" s="271"/>
      <c r="D113" s="271"/>
      <c r="E113" s="271"/>
      <c r="F113" s="271"/>
      <c r="G113" s="271"/>
      <c r="H113" s="271"/>
      <c r="I113" s="271"/>
      <c r="J113" s="272"/>
      <c r="L113" s="273"/>
      <c r="M113" s="273"/>
      <c r="N113" s="273"/>
      <c r="O113" s="271"/>
      <c r="P113" s="273"/>
      <c r="Q113" s="271"/>
      <c r="R113" s="271"/>
      <c r="S113" s="271"/>
      <c r="T113" s="272"/>
      <c r="V113" s="273"/>
      <c r="W113" s="273"/>
      <c r="X113" s="273"/>
      <c r="Y113" s="271"/>
      <c r="Z113" s="273"/>
      <c r="AA113" s="271"/>
      <c r="AB113" s="271"/>
      <c r="AC113" s="271"/>
      <c r="AD113" s="272"/>
      <c r="AF113" s="273"/>
      <c r="AG113" s="273"/>
      <c r="AH113" s="273"/>
      <c r="AI113" s="271"/>
      <c r="AJ113" s="273"/>
      <c r="AK113" s="271"/>
      <c r="AL113" s="271"/>
      <c r="AM113" s="271"/>
      <c r="AN113" s="272"/>
      <c r="AP113" s="273"/>
      <c r="AQ113" s="273"/>
      <c r="AR113" s="273"/>
      <c r="AS113" s="271"/>
      <c r="AT113" s="273"/>
      <c r="AU113" s="271"/>
      <c r="AV113" s="271"/>
      <c r="AW113" s="271"/>
      <c r="AX113" s="272"/>
      <c r="AZ113" s="273"/>
      <c r="BA113" s="273"/>
      <c r="BB113" s="273"/>
      <c r="BC113" s="271"/>
      <c r="BD113" s="273"/>
      <c r="BE113" s="271"/>
      <c r="BF113" s="271"/>
      <c r="BG113" s="271"/>
      <c r="BH113" s="272"/>
    </row>
    <row r="114" spans="1:60" ht="12.75">
      <c r="A114" s="163"/>
      <c r="B114" s="271"/>
      <c r="C114" s="271"/>
      <c r="D114" s="271"/>
      <c r="E114" s="271"/>
      <c r="F114" s="271"/>
      <c r="G114" s="271"/>
      <c r="H114" s="271"/>
      <c r="I114" s="271"/>
      <c r="J114" s="272"/>
      <c r="L114" s="273"/>
      <c r="M114" s="273"/>
      <c r="N114" s="273"/>
      <c r="O114" s="271"/>
      <c r="P114" s="273"/>
      <c r="Q114" s="271"/>
      <c r="R114" s="271"/>
      <c r="S114" s="271"/>
      <c r="T114" s="272"/>
      <c r="V114" s="273"/>
      <c r="W114" s="273"/>
      <c r="X114" s="273"/>
      <c r="Y114" s="271"/>
      <c r="Z114" s="273"/>
      <c r="AA114" s="271"/>
      <c r="AB114" s="271"/>
      <c r="AC114" s="271"/>
      <c r="AD114" s="272"/>
      <c r="AF114" s="273"/>
      <c r="AG114" s="273"/>
      <c r="AH114" s="273"/>
      <c r="AI114" s="271"/>
      <c r="AJ114" s="273"/>
      <c r="AK114" s="271"/>
      <c r="AL114" s="271"/>
      <c r="AM114" s="271"/>
      <c r="AN114" s="272"/>
      <c r="AP114" s="273"/>
      <c r="AQ114" s="273"/>
      <c r="AR114" s="273"/>
      <c r="AS114" s="271"/>
      <c r="AT114" s="273"/>
      <c r="AU114" s="271"/>
      <c r="AV114" s="271"/>
      <c r="AW114" s="271"/>
      <c r="AX114" s="272"/>
      <c r="AZ114" s="273"/>
      <c r="BA114" s="273"/>
      <c r="BB114" s="273"/>
      <c r="BC114" s="271"/>
      <c r="BD114" s="273"/>
      <c r="BE114" s="271"/>
      <c r="BF114" s="271"/>
      <c r="BG114" s="271"/>
      <c r="BH114" s="272"/>
    </row>
    <row r="115" spans="1:60" ht="12.75">
      <c r="A115" s="163"/>
      <c r="B115" s="271"/>
      <c r="C115" s="271"/>
      <c r="D115" s="271"/>
      <c r="E115" s="271"/>
      <c r="F115" s="271"/>
      <c r="G115" s="271"/>
      <c r="H115" s="271"/>
      <c r="I115" s="271"/>
      <c r="J115" s="272"/>
      <c r="L115" s="273"/>
      <c r="M115" s="273"/>
      <c r="N115" s="273"/>
      <c r="O115" s="271"/>
      <c r="P115" s="273"/>
      <c r="Q115" s="271"/>
      <c r="R115" s="271"/>
      <c r="S115" s="271"/>
      <c r="T115" s="272"/>
      <c r="V115" s="273"/>
      <c r="W115" s="273"/>
      <c r="X115" s="273"/>
      <c r="Y115" s="271"/>
      <c r="Z115" s="273"/>
      <c r="AA115" s="271"/>
      <c r="AB115" s="271"/>
      <c r="AC115" s="271"/>
      <c r="AD115" s="272"/>
      <c r="AF115" s="273"/>
      <c r="AG115" s="273"/>
      <c r="AH115" s="273"/>
      <c r="AI115" s="271"/>
      <c r="AJ115" s="273"/>
      <c r="AK115" s="271"/>
      <c r="AL115" s="271"/>
      <c r="AM115" s="271"/>
      <c r="AN115" s="272"/>
      <c r="AP115" s="273"/>
      <c r="AQ115" s="273"/>
      <c r="AR115" s="273"/>
      <c r="AS115" s="271"/>
      <c r="AT115" s="273"/>
      <c r="AU115" s="271"/>
      <c r="AV115" s="271"/>
      <c r="AW115" s="271"/>
      <c r="AX115" s="272"/>
      <c r="AZ115" s="273"/>
      <c r="BA115" s="273"/>
      <c r="BB115" s="273"/>
      <c r="BC115" s="271"/>
      <c r="BD115" s="273"/>
      <c r="BE115" s="271"/>
      <c r="BF115" s="271"/>
      <c r="BG115" s="271"/>
      <c r="BH115" s="272"/>
    </row>
    <row r="116" spans="1:60" ht="12.75">
      <c r="A116" s="163"/>
      <c r="B116" s="271"/>
      <c r="C116" s="271"/>
      <c r="D116" s="271"/>
      <c r="E116" s="271"/>
      <c r="F116" s="271"/>
      <c r="G116" s="271"/>
      <c r="H116" s="271"/>
      <c r="I116" s="271"/>
      <c r="J116" s="272"/>
      <c r="L116" s="273"/>
      <c r="M116" s="273"/>
      <c r="N116" s="273"/>
      <c r="O116" s="271"/>
      <c r="P116" s="273"/>
      <c r="Q116" s="271"/>
      <c r="R116" s="271"/>
      <c r="S116" s="271"/>
      <c r="T116" s="272"/>
      <c r="V116" s="273"/>
      <c r="W116" s="273"/>
      <c r="X116" s="273"/>
      <c r="Y116" s="271"/>
      <c r="Z116" s="273"/>
      <c r="AA116" s="271"/>
      <c r="AB116" s="271"/>
      <c r="AC116" s="271"/>
      <c r="AD116" s="272"/>
      <c r="AF116" s="273"/>
      <c r="AG116" s="273"/>
      <c r="AH116" s="273"/>
      <c r="AI116" s="271"/>
      <c r="AJ116" s="273"/>
      <c r="AK116" s="271"/>
      <c r="AL116" s="271"/>
      <c r="AM116" s="271"/>
      <c r="AN116" s="272"/>
      <c r="AP116" s="273"/>
      <c r="AQ116" s="273"/>
      <c r="AR116" s="273"/>
      <c r="AS116" s="271"/>
      <c r="AT116" s="273"/>
      <c r="AU116" s="271"/>
      <c r="AV116" s="271"/>
      <c r="AW116" s="271"/>
      <c r="AX116" s="272"/>
      <c r="AZ116" s="273"/>
      <c r="BA116" s="273"/>
      <c r="BB116" s="273"/>
      <c r="BC116" s="271"/>
      <c r="BD116" s="273"/>
      <c r="BE116" s="271"/>
      <c r="BF116" s="271"/>
      <c r="BG116" s="271"/>
      <c r="BH116" s="272"/>
    </row>
    <row r="117" spans="1:60" ht="12.75">
      <c r="A117" s="163"/>
      <c r="B117" s="271"/>
      <c r="C117" s="271"/>
      <c r="D117" s="271"/>
      <c r="E117" s="271"/>
      <c r="F117" s="271"/>
      <c r="G117" s="271"/>
      <c r="H117" s="271"/>
      <c r="I117" s="271"/>
      <c r="J117" s="272"/>
      <c r="L117" s="273"/>
      <c r="M117" s="273"/>
      <c r="N117" s="273"/>
      <c r="O117" s="271"/>
      <c r="P117" s="273"/>
      <c r="Q117" s="271"/>
      <c r="R117" s="271"/>
      <c r="S117" s="271"/>
      <c r="T117" s="272"/>
      <c r="V117" s="273"/>
      <c r="W117" s="273"/>
      <c r="X117" s="273"/>
      <c r="Y117" s="271"/>
      <c r="Z117" s="273"/>
      <c r="AA117" s="271"/>
      <c r="AB117" s="271"/>
      <c r="AC117" s="271"/>
      <c r="AD117" s="272"/>
      <c r="AF117" s="273"/>
      <c r="AG117" s="273"/>
      <c r="AH117" s="273"/>
      <c r="AI117" s="271"/>
      <c r="AJ117" s="273"/>
      <c r="AK117" s="271"/>
      <c r="AL117" s="271"/>
      <c r="AM117" s="271"/>
      <c r="AN117" s="272"/>
      <c r="AP117" s="273"/>
      <c r="AQ117" s="273"/>
      <c r="AR117" s="273"/>
      <c r="AS117" s="271"/>
      <c r="AT117" s="273"/>
      <c r="AU117" s="271"/>
      <c r="AV117" s="271"/>
      <c r="AW117" s="271"/>
      <c r="AX117" s="272"/>
      <c r="AZ117" s="273"/>
      <c r="BA117" s="273"/>
      <c r="BB117" s="273"/>
      <c r="BC117" s="271"/>
      <c r="BD117" s="273"/>
      <c r="BE117" s="271"/>
      <c r="BF117" s="271"/>
      <c r="BG117" s="271"/>
      <c r="BH117" s="272"/>
    </row>
    <row r="118" spans="1:60" ht="12.75">
      <c r="A118" s="163"/>
      <c r="B118" s="271"/>
      <c r="C118" s="271"/>
      <c r="D118" s="271"/>
      <c r="E118" s="271"/>
      <c r="F118" s="271"/>
      <c r="G118" s="271"/>
      <c r="H118" s="271"/>
      <c r="I118" s="271"/>
      <c r="J118" s="272"/>
      <c r="L118" s="273"/>
      <c r="M118" s="273"/>
      <c r="N118" s="273"/>
      <c r="O118" s="271"/>
      <c r="P118" s="273"/>
      <c r="Q118" s="271"/>
      <c r="R118" s="271"/>
      <c r="S118" s="271"/>
      <c r="T118" s="272"/>
      <c r="V118" s="273"/>
      <c r="W118" s="273"/>
      <c r="X118" s="273"/>
      <c r="Y118" s="271"/>
      <c r="Z118" s="273"/>
      <c r="AA118" s="271"/>
      <c r="AB118" s="271"/>
      <c r="AC118" s="271"/>
      <c r="AD118" s="272"/>
      <c r="AF118" s="273"/>
      <c r="AG118" s="273"/>
      <c r="AH118" s="273"/>
      <c r="AI118" s="271"/>
      <c r="AJ118" s="273"/>
      <c r="AK118" s="271"/>
      <c r="AL118" s="271"/>
      <c r="AM118" s="271"/>
      <c r="AN118" s="272"/>
      <c r="AP118" s="273"/>
      <c r="AQ118" s="273"/>
      <c r="AR118" s="273"/>
      <c r="AS118" s="271"/>
      <c r="AT118" s="273"/>
      <c r="AU118" s="271"/>
      <c r="AV118" s="271"/>
      <c r="AW118" s="271"/>
      <c r="AX118" s="272"/>
      <c r="AZ118" s="273"/>
      <c r="BA118" s="273"/>
      <c r="BB118" s="273"/>
      <c r="BC118" s="271"/>
      <c r="BD118" s="273"/>
      <c r="BE118" s="271"/>
      <c r="BF118" s="271"/>
      <c r="BG118" s="271"/>
      <c r="BH118" s="272"/>
    </row>
    <row r="119" spans="1:60" ht="12.75">
      <c r="A119" s="163"/>
      <c r="B119" s="271"/>
      <c r="C119" s="271"/>
      <c r="D119" s="271"/>
      <c r="E119" s="271"/>
      <c r="F119" s="271"/>
      <c r="G119" s="271"/>
      <c r="H119" s="271"/>
      <c r="I119" s="271"/>
      <c r="J119" s="272"/>
      <c r="L119" s="273"/>
      <c r="M119" s="273"/>
      <c r="N119" s="273"/>
      <c r="O119" s="271"/>
      <c r="P119" s="273"/>
      <c r="Q119" s="271"/>
      <c r="R119" s="271"/>
      <c r="S119" s="271"/>
      <c r="T119" s="272"/>
      <c r="V119" s="273"/>
      <c r="W119" s="273"/>
      <c r="X119" s="273"/>
      <c r="Y119" s="271"/>
      <c r="Z119" s="273"/>
      <c r="AA119" s="271"/>
      <c r="AB119" s="271"/>
      <c r="AC119" s="271"/>
      <c r="AD119" s="272"/>
      <c r="AF119" s="273"/>
      <c r="AG119" s="273"/>
      <c r="AH119" s="273"/>
      <c r="AI119" s="271"/>
      <c r="AJ119" s="273"/>
      <c r="AK119" s="271"/>
      <c r="AL119" s="271"/>
      <c r="AM119" s="271"/>
      <c r="AN119" s="272"/>
      <c r="AP119" s="273"/>
      <c r="AQ119" s="273"/>
      <c r="AR119" s="273"/>
      <c r="AS119" s="271"/>
      <c r="AT119" s="273"/>
      <c r="AU119" s="271"/>
      <c r="AV119" s="271"/>
      <c r="AW119" s="271"/>
      <c r="AX119" s="272"/>
      <c r="AZ119" s="273"/>
      <c r="BA119" s="273"/>
      <c r="BB119" s="273"/>
      <c r="BC119" s="271"/>
      <c r="BD119" s="273"/>
      <c r="BE119" s="271"/>
      <c r="BF119" s="271"/>
      <c r="BG119" s="271"/>
      <c r="BH119" s="272"/>
    </row>
    <row r="120" spans="1:60" ht="12.75">
      <c r="A120" s="163"/>
      <c r="B120" s="271"/>
      <c r="C120" s="271"/>
      <c r="D120" s="271"/>
      <c r="E120" s="271"/>
      <c r="F120" s="271"/>
      <c r="G120" s="271"/>
      <c r="H120" s="271"/>
      <c r="I120" s="271"/>
      <c r="J120" s="272"/>
      <c r="L120" s="273"/>
      <c r="M120" s="273"/>
      <c r="N120" s="273"/>
      <c r="O120" s="271"/>
      <c r="P120" s="273"/>
      <c r="Q120" s="271"/>
      <c r="R120" s="271"/>
      <c r="S120" s="271"/>
      <c r="T120" s="272"/>
      <c r="V120" s="273"/>
      <c r="W120" s="273"/>
      <c r="X120" s="273"/>
      <c r="Y120" s="271"/>
      <c r="Z120" s="273"/>
      <c r="AA120" s="271"/>
      <c r="AB120" s="271"/>
      <c r="AC120" s="271"/>
      <c r="AD120" s="272"/>
      <c r="AF120" s="273"/>
      <c r="AG120" s="273"/>
      <c r="AH120" s="273"/>
      <c r="AI120" s="271"/>
      <c r="AJ120" s="273"/>
      <c r="AK120" s="271"/>
      <c r="AL120" s="271"/>
      <c r="AM120" s="271"/>
      <c r="AN120" s="272"/>
      <c r="AP120" s="273"/>
      <c r="AQ120" s="273"/>
      <c r="AR120" s="273"/>
      <c r="AS120" s="271"/>
      <c r="AT120" s="273"/>
      <c r="AU120" s="271"/>
      <c r="AV120" s="271"/>
      <c r="AW120" s="271"/>
      <c r="AX120" s="272"/>
      <c r="AZ120" s="273"/>
      <c r="BA120" s="273"/>
      <c r="BB120" s="273"/>
      <c r="BC120" s="271"/>
      <c r="BD120" s="273"/>
      <c r="BE120" s="271"/>
      <c r="BF120" s="271"/>
      <c r="BG120" s="271"/>
      <c r="BH120" s="272"/>
    </row>
    <row r="121" spans="1:60" ht="12.75">
      <c r="A121" s="163"/>
      <c r="B121" s="271"/>
      <c r="C121" s="271"/>
      <c r="D121" s="271"/>
      <c r="E121" s="271"/>
      <c r="F121" s="271"/>
      <c r="G121" s="271"/>
      <c r="H121" s="271"/>
      <c r="I121" s="271"/>
      <c r="J121" s="272"/>
      <c r="L121" s="273"/>
      <c r="M121" s="273"/>
      <c r="N121" s="273"/>
      <c r="O121" s="271"/>
      <c r="P121" s="273"/>
      <c r="Q121" s="271"/>
      <c r="R121" s="271"/>
      <c r="S121" s="271"/>
      <c r="T121" s="272"/>
      <c r="V121" s="273"/>
      <c r="W121" s="273"/>
      <c r="X121" s="273"/>
      <c r="Y121" s="271"/>
      <c r="Z121" s="273"/>
      <c r="AA121" s="271"/>
      <c r="AB121" s="271"/>
      <c r="AC121" s="271"/>
      <c r="AD121" s="272"/>
      <c r="AF121" s="273"/>
      <c r="AG121" s="273"/>
      <c r="AH121" s="273"/>
      <c r="AI121" s="271"/>
      <c r="AJ121" s="273"/>
      <c r="AK121" s="271"/>
      <c r="AL121" s="271"/>
      <c r="AM121" s="271"/>
      <c r="AN121" s="272"/>
      <c r="AP121" s="273"/>
      <c r="AQ121" s="273"/>
      <c r="AR121" s="273"/>
      <c r="AS121" s="271"/>
      <c r="AT121" s="273"/>
      <c r="AU121" s="271"/>
      <c r="AV121" s="271"/>
      <c r="AW121" s="271"/>
      <c r="AX121" s="272"/>
      <c r="AZ121" s="273"/>
      <c r="BA121" s="273"/>
      <c r="BB121" s="273"/>
      <c r="BC121" s="271"/>
      <c r="BD121" s="273"/>
      <c r="BE121" s="271"/>
      <c r="BF121" s="271"/>
      <c r="BG121" s="271"/>
      <c r="BH121" s="272"/>
    </row>
    <row r="122" spans="1:60" ht="12.75">
      <c r="A122" s="163"/>
      <c r="B122" s="271"/>
      <c r="C122" s="271"/>
      <c r="D122" s="271"/>
      <c r="E122" s="271"/>
      <c r="F122" s="271"/>
      <c r="G122" s="271"/>
      <c r="H122" s="271"/>
      <c r="I122" s="271"/>
      <c r="J122" s="272"/>
      <c r="L122" s="273"/>
      <c r="M122" s="273"/>
      <c r="N122" s="273"/>
      <c r="O122" s="271"/>
      <c r="P122" s="273"/>
      <c r="Q122" s="271"/>
      <c r="R122" s="271"/>
      <c r="S122" s="271"/>
      <c r="T122" s="272"/>
      <c r="V122" s="273"/>
      <c r="W122" s="273"/>
      <c r="X122" s="273"/>
      <c r="Y122" s="271"/>
      <c r="Z122" s="273"/>
      <c r="AA122" s="271"/>
      <c r="AB122" s="271"/>
      <c r="AC122" s="271"/>
      <c r="AD122" s="272"/>
      <c r="AF122" s="273"/>
      <c r="AG122" s="273"/>
      <c r="AH122" s="273"/>
      <c r="AI122" s="271"/>
      <c r="AJ122" s="273"/>
      <c r="AK122" s="271"/>
      <c r="AL122" s="271"/>
      <c r="AM122" s="271"/>
      <c r="AN122" s="272"/>
      <c r="AP122" s="273"/>
      <c r="AQ122" s="273"/>
      <c r="AR122" s="273"/>
      <c r="AS122" s="271"/>
      <c r="AT122" s="273"/>
      <c r="AU122" s="271"/>
      <c r="AV122" s="271"/>
      <c r="AW122" s="271"/>
      <c r="AX122" s="272"/>
      <c r="AZ122" s="273"/>
      <c r="BA122" s="273"/>
      <c r="BB122" s="273"/>
      <c r="BC122" s="271"/>
      <c r="BD122" s="273"/>
      <c r="BE122" s="271"/>
      <c r="BF122" s="271"/>
      <c r="BG122" s="271"/>
      <c r="BH122" s="272"/>
    </row>
    <row r="123" spans="1:60" ht="12.75">
      <c r="A123" s="163"/>
      <c r="B123" s="271"/>
      <c r="C123" s="271"/>
      <c r="D123" s="271"/>
      <c r="E123" s="271"/>
      <c r="F123" s="271"/>
      <c r="G123" s="271"/>
      <c r="H123" s="271"/>
      <c r="I123" s="271"/>
      <c r="J123" s="272"/>
      <c r="L123" s="273"/>
      <c r="M123" s="273"/>
      <c r="N123" s="273"/>
      <c r="O123" s="271"/>
      <c r="P123" s="273"/>
      <c r="Q123" s="271"/>
      <c r="R123" s="271"/>
      <c r="S123" s="271"/>
      <c r="T123" s="272"/>
      <c r="V123" s="273"/>
      <c r="W123" s="273"/>
      <c r="X123" s="273"/>
      <c r="Y123" s="271"/>
      <c r="Z123" s="273"/>
      <c r="AA123" s="271"/>
      <c r="AB123" s="271"/>
      <c r="AC123" s="271"/>
      <c r="AD123" s="272"/>
      <c r="AF123" s="273"/>
      <c r="AG123" s="273"/>
      <c r="AH123" s="273"/>
      <c r="AI123" s="271"/>
      <c r="AJ123" s="273"/>
      <c r="AK123" s="271"/>
      <c r="AL123" s="271"/>
      <c r="AM123" s="271"/>
      <c r="AN123" s="272"/>
      <c r="AP123" s="273"/>
      <c r="AQ123" s="273"/>
      <c r="AR123" s="273"/>
      <c r="AS123" s="271"/>
      <c r="AT123" s="273"/>
      <c r="AU123" s="271"/>
      <c r="AV123" s="271"/>
      <c r="AW123" s="271"/>
      <c r="AX123" s="272"/>
      <c r="AZ123" s="273"/>
      <c r="BA123" s="273"/>
      <c r="BB123" s="273"/>
      <c r="BC123" s="271"/>
      <c r="BD123" s="273"/>
      <c r="BE123" s="271"/>
      <c r="BF123" s="271"/>
      <c r="BG123" s="271"/>
      <c r="BH123" s="272"/>
    </row>
    <row r="124" spans="1:60" ht="12.75">
      <c r="A124" s="163"/>
      <c r="B124" s="271"/>
      <c r="C124" s="271"/>
      <c r="D124" s="271"/>
      <c r="E124" s="271"/>
      <c r="F124" s="271"/>
      <c r="G124" s="271"/>
      <c r="H124" s="271"/>
      <c r="I124" s="271"/>
      <c r="J124" s="272"/>
      <c r="L124" s="273"/>
      <c r="M124" s="273"/>
      <c r="N124" s="273"/>
      <c r="O124" s="271"/>
      <c r="P124" s="273"/>
      <c r="Q124" s="271"/>
      <c r="R124" s="271"/>
      <c r="S124" s="271"/>
      <c r="T124" s="272"/>
      <c r="V124" s="273"/>
      <c r="W124" s="273"/>
      <c r="X124" s="273"/>
      <c r="Y124" s="271"/>
      <c r="Z124" s="273"/>
      <c r="AA124" s="271"/>
      <c r="AB124" s="271"/>
      <c r="AC124" s="271"/>
      <c r="AD124" s="272"/>
      <c r="AF124" s="273"/>
      <c r="AG124" s="273"/>
      <c r="AH124" s="273"/>
      <c r="AI124" s="271"/>
      <c r="AJ124" s="273"/>
      <c r="AK124" s="271"/>
      <c r="AL124" s="271"/>
      <c r="AM124" s="271"/>
      <c r="AN124" s="272"/>
      <c r="AP124" s="273"/>
      <c r="AQ124" s="273"/>
      <c r="AR124" s="273"/>
      <c r="AS124" s="271"/>
      <c r="AT124" s="273"/>
      <c r="AU124" s="271"/>
      <c r="AV124" s="271"/>
      <c r="AW124" s="271"/>
      <c r="AX124" s="272"/>
      <c r="AZ124" s="273"/>
      <c r="BA124" s="273"/>
      <c r="BB124" s="273"/>
      <c r="BC124" s="271"/>
      <c r="BD124" s="273"/>
      <c r="BE124" s="271"/>
      <c r="BF124" s="271"/>
      <c r="BG124" s="271"/>
      <c r="BH124" s="272"/>
    </row>
    <row r="125" spans="1:60" ht="12.75">
      <c r="A125" s="163"/>
      <c r="B125" s="271"/>
      <c r="C125" s="271"/>
      <c r="D125" s="271"/>
      <c r="E125" s="271"/>
      <c r="F125" s="271"/>
      <c r="G125" s="271"/>
      <c r="H125" s="271"/>
      <c r="I125" s="271"/>
      <c r="J125" s="272"/>
      <c r="L125" s="273"/>
      <c r="M125" s="273"/>
      <c r="N125" s="273"/>
      <c r="O125" s="271"/>
      <c r="P125" s="273"/>
      <c r="Q125" s="271"/>
      <c r="R125" s="271"/>
      <c r="S125" s="271"/>
      <c r="T125" s="272"/>
      <c r="V125" s="273"/>
      <c r="W125" s="273"/>
      <c r="X125" s="273"/>
      <c r="Y125" s="271"/>
      <c r="Z125" s="273"/>
      <c r="AA125" s="271"/>
      <c r="AB125" s="271"/>
      <c r="AC125" s="271"/>
      <c r="AD125" s="272"/>
      <c r="AF125" s="273"/>
      <c r="AG125" s="273"/>
      <c r="AH125" s="273"/>
      <c r="AI125" s="271"/>
      <c r="AJ125" s="273"/>
      <c r="AK125" s="271"/>
      <c r="AL125" s="271"/>
      <c r="AM125" s="271"/>
      <c r="AN125" s="272"/>
      <c r="AP125" s="273"/>
      <c r="AQ125" s="273"/>
      <c r="AR125" s="273"/>
      <c r="AS125" s="271"/>
      <c r="AT125" s="273"/>
      <c r="AU125" s="271"/>
      <c r="AV125" s="271"/>
      <c r="AW125" s="271"/>
      <c r="AX125" s="272"/>
      <c r="AZ125" s="273"/>
      <c r="BA125" s="273"/>
      <c r="BB125" s="273"/>
      <c r="BC125" s="271"/>
      <c r="BD125" s="273"/>
      <c r="BE125" s="271"/>
      <c r="BF125" s="271"/>
      <c r="BG125" s="271"/>
      <c r="BH125" s="272"/>
    </row>
    <row r="126" spans="1:60" ht="12.75">
      <c r="A126" s="163"/>
      <c r="B126" s="271"/>
      <c r="C126" s="271"/>
      <c r="D126" s="271"/>
      <c r="E126" s="271"/>
      <c r="F126" s="271"/>
      <c r="G126" s="271"/>
      <c r="H126" s="271"/>
      <c r="I126" s="271"/>
      <c r="J126" s="272"/>
      <c r="L126" s="273"/>
      <c r="M126" s="273"/>
      <c r="N126" s="273"/>
      <c r="O126" s="271"/>
      <c r="P126" s="273"/>
      <c r="Q126" s="271"/>
      <c r="R126" s="271"/>
      <c r="S126" s="271"/>
      <c r="T126" s="272"/>
      <c r="V126" s="273"/>
      <c r="W126" s="273"/>
      <c r="X126" s="273"/>
      <c r="Y126" s="271"/>
      <c r="Z126" s="273"/>
      <c r="AA126" s="271"/>
      <c r="AB126" s="271"/>
      <c r="AC126" s="271"/>
      <c r="AD126" s="272"/>
      <c r="AF126" s="273"/>
      <c r="AG126" s="273"/>
      <c r="AH126" s="273"/>
      <c r="AI126" s="271"/>
      <c r="AJ126" s="273"/>
      <c r="AK126" s="271"/>
      <c r="AL126" s="271"/>
      <c r="AM126" s="271"/>
      <c r="AN126" s="272"/>
      <c r="AP126" s="273"/>
      <c r="AQ126" s="273"/>
      <c r="AR126" s="273"/>
      <c r="AS126" s="271"/>
      <c r="AT126" s="273"/>
      <c r="AU126" s="271"/>
      <c r="AV126" s="271"/>
      <c r="AW126" s="271"/>
      <c r="AX126" s="272"/>
      <c r="AZ126" s="273"/>
      <c r="BA126" s="273"/>
      <c r="BB126" s="273"/>
      <c r="BC126" s="271"/>
      <c r="BD126" s="273"/>
      <c r="BE126" s="271"/>
      <c r="BF126" s="271"/>
      <c r="BG126" s="271"/>
      <c r="BH126" s="272"/>
    </row>
    <row r="127" spans="1:60" ht="12.75">
      <c r="A127" s="163"/>
      <c r="B127" s="271"/>
      <c r="C127" s="271"/>
      <c r="D127" s="271"/>
      <c r="E127" s="271"/>
      <c r="F127" s="271"/>
      <c r="G127" s="271"/>
      <c r="H127" s="271"/>
      <c r="I127" s="271"/>
      <c r="J127" s="272"/>
      <c r="L127" s="273"/>
      <c r="M127" s="273"/>
      <c r="N127" s="273"/>
      <c r="O127" s="271"/>
      <c r="P127" s="273"/>
      <c r="Q127" s="271"/>
      <c r="R127" s="271"/>
      <c r="S127" s="271"/>
      <c r="T127" s="272"/>
      <c r="V127" s="273"/>
      <c r="W127" s="273"/>
      <c r="X127" s="273"/>
      <c r="Y127" s="271"/>
      <c r="Z127" s="273"/>
      <c r="AA127" s="271"/>
      <c r="AB127" s="271"/>
      <c r="AC127" s="271"/>
      <c r="AD127" s="272"/>
      <c r="AF127" s="273"/>
      <c r="AG127" s="273"/>
      <c r="AH127" s="273"/>
      <c r="AI127" s="271"/>
      <c r="AJ127" s="273"/>
      <c r="AK127" s="271"/>
      <c r="AL127" s="271"/>
      <c r="AM127" s="271"/>
      <c r="AN127" s="272"/>
      <c r="AP127" s="273"/>
      <c r="AQ127" s="273"/>
      <c r="AR127" s="273"/>
      <c r="AS127" s="271"/>
      <c r="AT127" s="273"/>
      <c r="AU127" s="271"/>
      <c r="AV127" s="271"/>
      <c r="AW127" s="271"/>
      <c r="AX127" s="272"/>
      <c r="AZ127" s="273"/>
      <c r="BA127" s="273"/>
      <c r="BB127" s="273"/>
      <c r="BC127" s="271"/>
      <c r="BD127" s="273"/>
      <c r="BE127" s="271"/>
      <c r="BF127" s="271"/>
      <c r="BG127" s="271"/>
      <c r="BH127" s="272"/>
    </row>
    <row r="128" spans="1:60" ht="12.75">
      <c r="A128" s="163"/>
      <c r="B128" s="271"/>
      <c r="C128" s="271"/>
      <c r="D128" s="271"/>
      <c r="E128" s="271"/>
      <c r="F128" s="271"/>
      <c r="G128" s="271"/>
      <c r="H128" s="271"/>
      <c r="I128" s="271"/>
      <c r="J128" s="272"/>
      <c r="L128" s="273"/>
      <c r="M128" s="273"/>
      <c r="N128" s="273"/>
      <c r="O128" s="271"/>
      <c r="P128" s="273"/>
      <c r="Q128" s="271"/>
      <c r="R128" s="271"/>
      <c r="S128" s="271"/>
      <c r="T128" s="272"/>
      <c r="V128" s="273"/>
      <c r="W128" s="273"/>
      <c r="X128" s="273"/>
      <c r="Y128" s="271"/>
      <c r="Z128" s="273"/>
      <c r="AA128" s="271"/>
      <c r="AB128" s="271"/>
      <c r="AC128" s="271"/>
      <c r="AD128" s="272"/>
      <c r="AF128" s="273"/>
      <c r="AG128" s="273"/>
      <c r="AH128" s="273"/>
      <c r="AI128" s="271"/>
      <c r="AJ128" s="273"/>
      <c r="AK128" s="271"/>
      <c r="AL128" s="271"/>
      <c r="AM128" s="271"/>
      <c r="AN128" s="272"/>
      <c r="AP128" s="273"/>
      <c r="AQ128" s="273"/>
      <c r="AR128" s="273"/>
      <c r="AS128" s="271"/>
      <c r="AT128" s="273"/>
      <c r="AU128" s="271"/>
      <c r="AV128" s="271"/>
      <c r="AW128" s="271"/>
      <c r="AX128" s="272"/>
      <c r="AZ128" s="273"/>
      <c r="BA128" s="273"/>
      <c r="BB128" s="273"/>
      <c r="BC128" s="271"/>
      <c r="BD128" s="273"/>
      <c r="BE128" s="271"/>
      <c r="BF128" s="271"/>
      <c r="BG128" s="271"/>
      <c r="BH128" s="272"/>
    </row>
    <row r="129" spans="1:60" ht="12.75">
      <c r="A129" s="163"/>
      <c r="B129" s="271"/>
      <c r="C129" s="271"/>
      <c r="D129" s="271"/>
      <c r="E129" s="271"/>
      <c r="F129" s="271"/>
      <c r="G129" s="271"/>
      <c r="H129" s="271"/>
      <c r="I129" s="271"/>
      <c r="J129" s="272"/>
      <c r="L129" s="273"/>
      <c r="M129" s="273"/>
      <c r="N129" s="273"/>
      <c r="O129" s="271"/>
      <c r="P129" s="273"/>
      <c r="Q129" s="271"/>
      <c r="R129" s="271"/>
      <c r="S129" s="271"/>
      <c r="T129" s="272"/>
      <c r="V129" s="273"/>
      <c r="W129" s="273"/>
      <c r="X129" s="273"/>
      <c r="Y129" s="271"/>
      <c r="Z129" s="273"/>
      <c r="AA129" s="271"/>
      <c r="AB129" s="271"/>
      <c r="AC129" s="271"/>
      <c r="AD129" s="272"/>
      <c r="AF129" s="273"/>
      <c r="AG129" s="273"/>
      <c r="AH129" s="273"/>
      <c r="AI129" s="271"/>
      <c r="AJ129" s="273"/>
      <c r="AK129" s="271"/>
      <c r="AL129" s="271"/>
      <c r="AM129" s="271"/>
      <c r="AN129" s="272"/>
      <c r="AP129" s="273"/>
      <c r="AQ129" s="273"/>
      <c r="AR129" s="273"/>
      <c r="AS129" s="271"/>
      <c r="AT129" s="273"/>
      <c r="AU129" s="271"/>
      <c r="AV129" s="271"/>
      <c r="AW129" s="271"/>
      <c r="AX129" s="272"/>
      <c r="AZ129" s="273"/>
      <c r="BA129" s="273"/>
      <c r="BB129" s="273"/>
      <c r="BC129" s="271"/>
      <c r="BD129" s="273"/>
      <c r="BE129" s="271"/>
      <c r="BF129" s="271"/>
      <c r="BG129" s="271"/>
      <c r="BH129" s="272"/>
    </row>
    <row r="130" spans="1:60" ht="12.75">
      <c r="A130" s="163"/>
      <c r="B130" s="271"/>
      <c r="C130" s="271"/>
      <c r="D130" s="271"/>
      <c r="E130" s="271"/>
      <c r="F130" s="271"/>
      <c r="G130" s="271"/>
      <c r="H130" s="271"/>
      <c r="I130" s="271"/>
      <c r="J130" s="272"/>
      <c r="L130" s="273"/>
      <c r="M130" s="273"/>
      <c r="N130" s="273"/>
      <c r="O130" s="271"/>
      <c r="P130" s="273"/>
      <c r="Q130" s="271"/>
      <c r="R130" s="271"/>
      <c r="S130" s="271"/>
      <c r="T130" s="272"/>
      <c r="V130" s="273"/>
      <c r="W130" s="273"/>
      <c r="X130" s="273"/>
      <c r="Y130" s="271"/>
      <c r="Z130" s="273"/>
      <c r="AA130" s="271"/>
      <c r="AB130" s="271"/>
      <c r="AC130" s="271"/>
      <c r="AD130" s="272"/>
      <c r="AF130" s="273"/>
      <c r="AG130" s="273"/>
      <c r="AH130" s="273"/>
      <c r="AI130" s="271"/>
      <c r="AJ130" s="273"/>
      <c r="AK130" s="271"/>
      <c r="AL130" s="271"/>
      <c r="AM130" s="271"/>
      <c r="AN130" s="272"/>
      <c r="AP130" s="273"/>
      <c r="AQ130" s="273"/>
      <c r="AR130" s="273"/>
      <c r="AS130" s="271"/>
      <c r="AT130" s="273"/>
      <c r="AU130" s="271"/>
      <c r="AV130" s="271"/>
      <c r="AW130" s="271"/>
      <c r="AX130" s="272"/>
      <c r="AZ130" s="273"/>
      <c r="BA130" s="273"/>
      <c r="BB130" s="273"/>
      <c r="BC130" s="271"/>
      <c r="BD130" s="273"/>
      <c r="BE130" s="271"/>
      <c r="BF130" s="271"/>
      <c r="BG130" s="271"/>
      <c r="BH130" s="272"/>
    </row>
    <row r="131" spans="1:60" ht="12.75">
      <c r="A131" s="163"/>
      <c r="B131" s="271"/>
      <c r="C131" s="271"/>
      <c r="D131" s="271"/>
      <c r="E131" s="271"/>
      <c r="F131" s="271"/>
      <c r="G131" s="271"/>
      <c r="H131" s="271"/>
      <c r="I131" s="271"/>
      <c r="J131" s="272"/>
      <c r="L131" s="273"/>
      <c r="M131" s="273"/>
      <c r="N131" s="273"/>
      <c r="O131" s="271"/>
      <c r="P131" s="273"/>
      <c r="Q131" s="271"/>
      <c r="R131" s="271"/>
      <c r="S131" s="271"/>
      <c r="T131" s="272"/>
      <c r="V131" s="273"/>
      <c r="W131" s="273"/>
      <c r="X131" s="273"/>
      <c r="Y131" s="271"/>
      <c r="Z131" s="273"/>
      <c r="AA131" s="271"/>
      <c r="AB131" s="271"/>
      <c r="AC131" s="271"/>
      <c r="AD131" s="272"/>
      <c r="AF131" s="273"/>
      <c r="AG131" s="273"/>
      <c r="AH131" s="273"/>
      <c r="AI131" s="271"/>
      <c r="AJ131" s="273"/>
      <c r="AK131" s="271"/>
      <c r="AL131" s="271"/>
      <c r="AM131" s="271"/>
      <c r="AN131" s="272"/>
      <c r="AP131" s="273"/>
      <c r="AQ131" s="273"/>
      <c r="AR131" s="273"/>
      <c r="AS131" s="271"/>
      <c r="AT131" s="273"/>
      <c r="AU131" s="271"/>
      <c r="AV131" s="271"/>
      <c r="AW131" s="271"/>
      <c r="AX131" s="272"/>
      <c r="AZ131" s="273"/>
      <c r="BA131" s="273"/>
      <c r="BB131" s="273"/>
      <c r="BC131" s="271"/>
      <c r="BD131" s="273"/>
      <c r="BE131" s="271"/>
      <c r="BF131" s="271"/>
      <c r="BG131" s="271"/>
      <c r="BH131" s="272"/>
    </row>
    <row r="132" spans="1:60" ht="12.75">
      <c r="A132" s="163"/>
      <c r="B132" s="271"/>
      <c r="C132" s="271"/>
      <c r="D132" s="271"/>
      <c r="E132" s="271"/>
      <c r="F132" s="271"/>
      <c r="G132" s="271"/>
      <c r="H132" s="271"/>
      <c r="I132" s="271"/>
      <c r="J132" s="272"/>
      <c r="L132" s="273"/>
      <c r="M132" s="273"/>
      <c r="N132" s="273"/>
      <c r="O132" s="271"/>
      <c r="P132" s="273"/>
      <c r="Q132" s="271"/>
      <c r="R132" s="271"/>
      <c r="S132" s="271"/>
      <c r="T132" s="272"/>
      <c r="V132" s="273"/>
      <c r="W132" s="273"/>
      <c r="X132" s="273"/>
      <c r="Y132" s="271"/>
      <c r="Z132" s="273"/>
      <c r="AA132" s="271"/>
      <c r="AB132" s="271"/>
      <c r="AC132" s="271"/>
      <c r="AD132" s="272"/>
      <c r="AF132" s="273"/>
      <c r="AG132" s="273"/>
      <c r="AH132" s="273"/>
      <c r="AI132" s="271"/>
      <c r="AJ132" s="273"/>
      <c r="AK132" s="271"/>
      <c r="AL132" s="271"/>
      <c r="AM132" s="271"/>
      <c r="AN132" s="272"/>
      <c r="AP132" s="273"/>
      <c r="AQ132" s="273"/>
      <c r="AR132" s="273"/>
      <c r="AS132" s="271"/>
      <c r="AT132" s="273"/>
      <c r="AU132" s="271"/>
      <c r="AV132" s="271"/>
      <c r="AW132" s="271"/>
      <c r="AX132" s="272"/>
      <c r="AZ132" s="273"/>
      <c r="BA132" s="273"/>
      <c r="BB132" s="273"/>
      <c r="BC132" s="271"/>
      <c r="BD132" s="273"/>
      <c r="BE132" s="271"/>
      <c r="BF132" s="271"/>
      <c r="BG132" s="271"/>
      <c r="BH132" s="272"/>
    </row>
    <row r="133" spans="1:60" ht="12.75">
      <c r="A133" s="163"/>
      <c r="B133" s="271"/>
      <c r="C133" s="271"/>
      <c r="D133" s="271"/>
      <c r="E133" s="271"/>
      <c r="F133" s="271"/>
      <c r="G133" s="271"/>
      <c r="H133" s="271"/>
      <c r="I133" s="271"/>
      <c r="J133" s="272"/>
      <c r="L133" s="273"/>
      <c r="M133" s="273"/>
      <c r="N133" s="273"/>
      <c r="O133" s="271"/>
      <c r="P133" s="273"/>
      <c r="Q133" s="271"/>
      <c r="R133" s="271"/>
      <c r="S133" s="271"/>
      <c r="T133" s="272"/>
      <c r="V133" s="273"/>
      <c r="W133" s="273"/>
      <c r="X133" s="273"/>
      <c r="Y133" s="271"/>
      <c r="Z133" s="273"/>
      <c r="AA133" s="271"/>
      <c r="AB133" s="271"/>
      <c r="AC133" s="271"/>
      <c r="AD133" s="272"/>
      <c r="AF133" s="273"/>
      <c r="AG133" s="273"/>
      <c r="AH133" s="273"/>
      <c r="AI133" s="271"/>
      <c r="AJ133" s="273"/>
      <c r="AK133" s="271"/>
      <c r="AL133" s="271"/>
      <c r="AM133" s="271"/>
      <c r="AN133" s="272"/>
      <c r="AP133" s="273"/>
      <c r="AQ133" s="273"/>
      <c r="AR133" s="273"/>
      <c r="AS133" s="271"/>
      <c r="AT133" s="273"/>
      <c r="AU133" s="271"/>
      <c r="AV133" s="271"/>
      <c r="AW133" s="271"/>
      <c r="AX133" s="272"/>
      <c r="AZ133" s="273"/>
      <c r="BA133" s="273"/>
      <c r="BB133" s="273"/>
      <c r="BC133" s="271"/>
      <c r="BD133" s="273"/>
      <c r="BE133" s="271"/>
      <c r="BF133" s="271"/>
      <c r="BG133" s="271"/>
      <c r="BH133" s="272"/>
    </row>
    <row r="134" spans="1:60" ht="12.75">
      <c r="A134" s="163"/>
      <c r="B134" s="271"/>
      <c r="C134" s="271"/>
      <c r="D134" s="271"/>
      <c r="E134" s="271"/>
      <c r="F134" s="271"/>
      <c r="G134" s="271"/>
      <c r="H134" s="271"/>
      <c r="I134" s="271"/>
      <c r="J134" s="272"/>
      <c r="L134" s="273"/>
      <c r="M134" s="273"/>
      <c r="N134" s="273"/>
      <c r="O134" s="271"/>
      <c r="P134" s="273"/>
      <c r="Q134" s="271"/>
      <c r="R134" s="271"/>
      <c r="S134" s="271"/>
      <c r="T134" s="272"/>
      <c r="V134" s="273"/>
      <c r="W134" s="273"/>
      <c r="X134" s="273"/>
      <c r="Y134" s="271"/>
      <c r="Z134" s="273"/>
      <c r="AA134" s="271"/>
      <c r="AB134" s="271"/>
      <c r="AC134" s="271"/>
      <c r="AD134" s="272"/>
      <c r="AF134" s="273"/>
      <c r="AG134" s="273"/>
      <c r="AH134" s="273"/>
      <c r="AI134" s="271"/>
      <c r="AJ134" s="273"/>
      <c r="AK134" s="271"/>
      <c r="AL134" s="271"/>
      <c r="AM134" s="271"/>
      <c r="AN134" s="272"/>
      <c r="AP134" s="273"/>
      <c r="AQ134" s="273"/>
      <c r="AR134" s="273"/>
      <c r="AS134" s="271"/>
      <c r="AT134" s="273"/>
      <c r="AU134" s="271"/>
      <c r="AV134" s="271"/>
      <c r="AW134" s="271"/>
      <c r="AX134" s="272"/>
      <c r="AZ134" s="273"/>
      <c r="BA134" s="273"/>
      <c r="BB134" s="273"/>
      <c r="BC134" s="271"/>
      <c r="BD134" s="273"/>
      <c r="BE134" s="271"/>
      <c r="BF134" s="271"/>
      <c r="BG134" s="271"/>
      <c r="BH134" s="272"/>
    </row>
    <row r="135" spans="1:60" ht="12.75">
      <c r="A135" s="163"/>
      <c r="B135" s="271"/>
      <c r="C135" s="271"/>
      <c r="D135" s="271"/>
      <c r="E135" s="271"/>
      <c r="F135" s="271"/>
      <c r="G135" s="271"/>
      <c r="H135" s="271"/>
      <c r="I135" s="271"/>
      <c r="J135" s="272"/>
      <c r="L135" s="273"/>
      <c r="M135" s="273"/>
      <c r="N135" s="273"/>
      <c r="O135" s="271"/>
      <c r="P135" s="273"/>
      <c r="Q135" s="271"/>
      <c r="R135" s="271"/>
      <c r="S135" s="271"/>
      <c r="T135" s="272"/>
      <c r="V135" s="273"/>
      <c r="W135" s="273"/>
      <c r="X135" s="273"/>
      <c r="Y135" s="271"/>
      <c r="Z135" s="273"/>
      <c r="AA135" s="271"/>
      <c r="AB135" s="271"/>
      <c r="AC135" s="271"/>
      <c r="AD135" s="272"/>
      <c r="AF135" s="273"/>
      <c r="AG135" s="273"/>
      <c r="AH135" s="273"/>
      <c r="AI135" s="271"/>
      <c r="AJ135" s="273"/>
      <c r="AK135" s="271"/>
      <c r="AL135" s="271"/>
      <c r="AM135" s="271"/>
      <c r="AN135" s="272"/>
      <c r="AP135" s="273"/>
      <c r="AQ135" s="273"/>
      <c r="AR135" s="273"/>
      <c r="AS135" s="271"/>
      <c r="AT135" s="273"/>
      <c r="AU135" s="271"/>
      <c r="AV135" s="271"/>
      <c r="AW135" s="271"/>
      <c r="AX135" s="272"/>
      <c r="AZ135" s="273"/>
      <c r="BA135" s="273"/>
      <c r="BB135" s="273"/>
      <c r="BC135" s="271"/>
      <c r="BD135" s="273"/>
      <c r="BE135" s="271"/>
      <c r="BF135" s="271"/>
      <c r="BG135" s="271"/>
      <c r="BH135" s="272"/>
    </row>
    <row r="136" spans="1:60" ht="12.75">
      <c r="A136" s="163"/>
      <c r="B136" s="271"/>
      <c r="C136" s="271"/>
      <c r="D136" s="271"/>
      <c r="E136" s="271"/>
      <c r="F136" s="271"/>
      <c r="G136" s="271"/>
      <c r="H136" s="271"/>
      <c r="I136" s="271"/>
      <c r="J136" s="272"/>
      <c r="L136" s="273"/>
      <c r="M136" s="273"/>
      <c r="N136" s="273"/>
      <c r="O136" s="271"/>
      <c r="P136" s="273"/>
      <c r="Q136" s="271"/>
      <c r="R136" s="271"/>
      <c r="S136" s="271"/>
      <c r="T136" s="272"/>
      <c r="V136" s="273"/>
      <c r="W136" s="273"/>
      <c r="X136" s="273"/>
      <c r="Y136" s="271"/>
      <c r="Z136" s="273"/>
      <c r="AA136" s="271"/>
      <c r="AB136" s="271"/>
      <c r="AC136" s="271"/>
      <c r="AD136" s="272"/>
      <c r="AF136" s="273"/>
      <c r="AG136" s="273"/>
      <c r="AH136" s="273"/>
      <c r="AI136" s="271"/>
      <c r="AJ136" s="273"/>
      <c r="AK136" s="271"/>
      <c r="AL136" s="271"/>
      <c r="AM136" s="271"/>
      <c r="AN136" s="272"/>
      <c r="AP136" s="273"/>
      <c r="AQ136" s="273"/>
      <c r="AR136" s="273"/>
      <c r="AS136" s="271"/>
      <c r="AT136" s="273"/>
      <c r="AU136" s="271"/>
      <c r="AV136" s="271"/>
      <c r="AW136" s="271"/>
      <c r="AX136" s="272"/>
      <c r="AZ136" s="273"/>
      <c r="BA136" s="273"/>
      <c r="BB136" s="273"/>
      <c r="BC136" s="271"/>
      <c r="BD136" s="273"/>
      <c r="BE136" s="271"/>
      <c r="BF136" s="271"/>
      <c r="BG136" s="271"/>
      <c r="BH136" s="272"/>
    </row>
    <row r="137" spans="1:60" ht="12.75">
      <c r="A137" s="163"/>
      <c r="B137" s="271"/>
      <c r="C137" s="271"/>
      <c r="D137" s="271"/>
      <c r="E137" s="271"/>
      <c r="F137" s="271"/>
      <c r="G137" s="271"/>
      <c r="H137" s="271"/>
      <c r="I137" s="271"/>
      <c r="J137" s="272"/>
      <c r="L137" s="273"/>
      <c r="M137" s="273"/>
      <c r="N137" s="273"/>
      <c r="O137" s="271"/>
      <c r="P137" s="273"/>
      <c r="Q137" s="271"/>
      <c r="R137" s="271"/>
      <c r="S137" s="271"/>
      <c r="T137" s="272"/>
      <c r="V137" s="273"/>
      <c r="W137" s="273"/>
      <c r="X137" s="273"/>
      <c r="Y137" s="271"/>
      <c r="Z137" s="273"/>
      <c r="AA137" s="271"/>
      <c r="AB137" s="271"/>
      <c r="AC137" s="271"/>
      <c r="AD137" s="272"/>
      <c r="AF137" s="273"/>
      <c r="AG137" s="273"/>
      <c r="AH137" s="273"/>
      <c r="AI137" s="271"/>
      <c r="AJ137" s="273"/>
      <c r="AK137" s="271"/>
      <c r="AL137" s="271"/>
      <c r="AM137" s="271"/>
      <c r="AN137" s="272"/>
      <c r="AP137" s="273"/>
      <c r="AQ137" s="273"/>
      <c r="AR137" s="273"/>
      <c r="AS137" s="271"/>
      <c r="AT137" s="273"/>
      <c r="AU137" s="271"/>
      <c r="AV137" s="271"/>
      <c r="AW137" s="271"/>
      <c r="AX137" s="272"/>
      <c r="AZ137" s="273"/>
      <c r="BA137" s="273"/>
      <c r="BB137" s="273"/>
      <c r="BC137" s="271"/>
      <c r="BD137" s="273"/>
      <c r="BE137" s="271"/>
      <c r="BF137" s="271"/>
      <c r="BG137" s="271"/>
      <c r="BH137" s="272"/>
    </row>
    <row r="138" spans="1:60" ht="12.75">
      <c r="A138" s="163"/>
      <c r="B138" s="271"/>
      <c r="C138" s="271"/>
      <c r="D138" s="271"/>
      <c r="E138" s="271"/>
      <c r="F138" s="271"/>
      <c r="G138" s="271"/>
      <c r="H138" s="271"/>
      <c r="I138" s="271"/>
      <c r="J138" s="272"/>
      <c r="L138" s="273"/>
      <c r="M138" s="273"/>
      <c r="N138" s="273"/>
      <c r="O138" s="271"/>
      <c r="P138" s="273"/>
      <c r="Q138" s="271"/>
      <c r="R138" s="271"/>
      <c r="S138" s="271"/>
      <c r="T138" s="272"/>
      <c r="V138" s="273"/>
      <c r="W138" s="273"/>
      <c r="X138" s="273"/>
      <c r="Y138" s="271"/>
      <c r="Z138" s="273"/>
      <c r="AA138" s="271"/>
      <c r="AB138" s="271"/>
      <c r="AC138" s="271"/>
      <c r="AD138" s="272"/>
      <c r="AF138" s="273"/>
      <c r="AG138" s="273"/>
      <c r="AH138" s="273"/>
      <c r="AI138" s="271"/>
      <c r="AJ138" s="273"/>
      <c r="AK138" s="271"/>
      <c r="AL138" s="271"/>
      <c r="AM138" s="271"/>
      <c r="AN138" s="272"/>
      <c r="AP138" s="273"/>
      <c r="AQ138" s="273"/>
      <c r="AR138" s="273"/>
      <c r="AS138" s="271"/>
      <c r="AT138" s="273"/>
      <c r="AU138" s="271"/>
      <c r="AV138" s="271"/>
      <c r="AW138" s="271"/>
      <c r="AX138" s="272"/>
      <c r="AZ138" s="273"/>
      <c r="BA138" s="273"/>
      <c r="BB138" s="273"/>
      <c r="BC138" s="271"/>
      <c r="BD138" s="273"/>
      <c r="BE138" s="271"/>
      <c r="BF138" s="271"/>
      <c r="BG138" s="271"/>
      <c r="BH138" s="272"/>
    </row>
    <row r="139" spans="1:60" ht="12.75">
      <c r="A139" s="163"/>
      <c r="B139" s="271"/>
      <c r="C139" s="271"/>
      <c r="D139" s="271"/>
      <c r="E139" s="271"/>
      <c r="F139" s="271"/>
      <c r="G139" s="271"/>
      <c r="H139" s="271"/>
      <c r="I139" s="271"/>
      <c r="J139" s="272"/>
      <c r="L139" s="273"/>
      <c r="M139" s="273"/>
      <c r="N139" s="273"/>
      <c r="O139" s="271"/>
      <c r="P139" s="273"/>
      <c r="Q139" s="271"/>
      <c r="R139" s="271"/>
      <c r="S139" s="271"/>
      <c r="T139" s="272"/>
      <c r="V139" s="273"/>
      <c r="W139" s="273"/>
      <c r="X139" s="273"/>
      <c r="Y139" s="271"/>
      <c r="Z139" s="273"/>
      <c r="AA139" s="271"/>
      <c r="AB139" s="271"/>
      <c r="AC139" s="271"/>
      <c r="AD139" s="272"/>
      <c r="AF139" s="273"/>
      <c r="AG139" s="273"/>
      <c r="AH139" s="273"/>
      <c r="AI139" s="271"/>
      <c r="AJ139" s="273"/>
      <c r="AK139" s="271"/>
      <c r="AL139" s="271"/>
      <c r="AM139" s="271"/>
      <c r="AN139" s="272"/>
      <c r="AP139" s="273"/>
      <c r="AQ139" s="273"/>
      <c r="AR139" s="273"/>
      <c r="AS139" s="271"/>
      <c r="AT139" s="273"/>
      <c r="AU139" s="271"/>
      <c r="AV139" s="271"/>
      <c r="AW139" s="271"/>
      <c r="AX139" s="272"/>
      <c r="AZ139" s="273"/>
      <c r="BA139" s="273"/>
      <c r="BB139" s="273"/>
      <c r="BC139" s="271"/>
      <c r="BD139" s="273"/>
      <c r="BE139" s="271"/>
      <c r="BF139" s="271"/>
      <c r="BG139" s="271"/>
      <c r="BH139" s="272"/>
    </row>
    <row r="140" spans="1:60" ht="12.75">
      <c r="A140" s="163"/>
      <c r="B140" s="271"/>
      <c r="C140" s="271"/>
      <c r="D140" s="271"/>
      <c r="E140" s="271"/>
      <c r="F140" s="271"/>
      <c r="G140" s="271"/>
      <c r="H140" s="271"/>
      <c r="I140" s="271"/>
      <c r="J140" s="272"/>
      <c r="L140" s="273"/>
      <c r="M140" s="273"/>
      <c r="N140" s="273"/>
      <c r="O140" s="271"/>
      <c r="P140" s="273"/>
      <c r="Q140" s="271"/>
      <c r="R140" s="271"/>
      <c r="S140" s="271"/>
      <c r="T140" s="272"/>
      <c r="V140" s="273"/>
      <c r="W140" s="273"/>
      <c r="X140" s="273"/>
      <c r="Y140" s="271"/>
      <c r="Z140" s="273"/>
      <c r="AA140" s="271"/>
      <c r="AB140" s="271"/>
      <c r="AC140" s="271"/>
      <c r="AD140" s="272"/>
      <c r="AF140" s="273"/>
      <c r="AG140" s="273"/>
      <c r="AH140" s="273"/>
      <c r="AI140" s="271"/>
      <c r="AJ140" s="273"/>
      <c r="AK140" s="271"/>
      <c r="AL140" s="271"/>
      <c r="AM140" s="271"/>
      <c r="AN140" s="272"/>
      <c r="AP140" s="273"/>
      <c r="AQ140" s="273"/>
      <c r="AR140" s="273"/>
      <c r="AS140" s="271"/>
      <c r="AT140" s="273"/>
      <c r="AU140" s="271"/>
      <c r="AV140" s="271"/>
      <c r="AW140" s="271"/>
      <c r="AX140" s="272"/>
      <c r="AZ140" s="273"/>
      <c r="BA140" s="273"/>
      <c r="BB140" s="273"/>
      <c r="BC140" s="271"/>
      <c r="BD140" s="273"/>
      <c r="BE140" s="271"/>
      <c r="BF140" s="271"/>
      <c r="BG140" s="271"/>
      <c r="BH140" s="272"/>
    </row>
    <row r="141" spans="1:60" ht="12.75">
      <c r="A141" s="163"/>
      <c r="B141" s="271"/>
      <c r="C141" s="271"/>
      <c r="D141" s="271"/>
      <c r="E141" s="271"/>
      <c r="F141" s="271"/>
      <c r="G141" s="271"/>
      <c r="H141" s="271"/>
      <c r="I141" s="271"/>
      <c r="J141" s="272"/>
      <c r="L141" s="273"/>
      <c r="M141" s="273"/>
      <c r="N141" s="273"/>
      <c r="O141" s="271"/>
      <c r="P141" s="273"/>
      <c r="Q141" s="271"/>
      <c r="R141" s="271"/>
      <c r="S141" s="271"/>
      <c r="T141" s="272"/>
      <c r="V141" s="273"/>
      <c r="W141" s="273"/>
      <c r="X141" s="273"/>
      <c r="Y141" s="271"/>
      <c r="Z141" s="273"/>
      <c r="AA141" s="271"/>
      <c r="AB141" s="271"/>
      <c r="AC141" s="271"/>
      <c r="AD141" s="272"/>
      <c r="AF141" s="273"/>
      <c r="AG141" s="273"/>
      <c r="AH141" s="273"/>
      <c r="AI141" s="271"/>
      <c r="AJ141" s="273"/>
      <c r="AK141" s="271"/>
      <c r="AL141" s="271"/>
      <c r="AM141" s="271"/>
      <c r="AN141" s="272"/>
      <c r="AP141" s="273"/>
      <c r="AQ141" s="273"/>
      <c r="AR141" s="273"/>
      <c r="AS141" s="271"/>
      <c r="AT141" s="273"/>
      <c r="AU141" s="271"/>
      <c r="AV141" s="271"/>
      <c r="AW141" s="271"/>
      <c r="AX141" s="272"/>
      <c r="AZ141" s="273"/>
      <c r="BA141" s="273"/>
      <c r="BB141" s="273"/>
      <c r="BC141" s="271"/>
      <c r="BD141" s="273"/>
      <c r="BE141" s="271"/>
      <c r="BF141" s="271"/>
      <c r="BG141" s="271"/>
      <c r="BH141" s="272"/>
    </row>
    <row r="142" spans="1:60" ht="12.75">
      <c r="A142" s="163"/>
      <c r="B142" s="271"/>
      <c r="C142" s="271"/>
      <c r="D142" s="271"/>
      <c r="E142" s="271"/>
      <c r="F142" s="271"/>
      <c r="G142" s="271"/>
      <c r="H142" s="271"/>
      <c r="I142" s="271"/>
      <c r="J142" s="272"/>
      <c r="L142" s="273"/>
      <c r="M142" s="273"/>
      <c r="N142" s="273"/>
      <c r="O142" s="271"/>
      <c r="P142" s="273"/>
      <c r="Q142" s="271"/>
      <c r="R142" s="271"/>
      <c r="S142" s="271"/>
      <c r="T142" s="272"/>
      <c r="V142" s="273"/>
      <c r="W142" s="273"/>
      <c r="X142" s="273"/>
      <c r="Y142" s="271"/>
      <c r="Z142" s="273"/>
      <c r="AA142" s="271"/>
      <c r="AB142" s="271"/>
      <c r="AC142" s="271"/>
      <c r="AD142" s="272"/>
      <c r="AF142" s="273"/>
      <c r="AG142" s="273"/>
      <c r="AH142" s="273"/>
      <c r="AI142" s="271"/>
      <c r="AJ142" s="273"/>
      <c r="AK142" s="271"/>
      <c r="AL142" s="271"/>
      <c r="AM142" s="271"/>
      <c r="AN142" s="272"/>
      <c r="AP142" s="273"/>
      <c r="AQ142" s="273"/>
      <c r="AR142" s="273"/>
      <c r="AS142" s="271"/>
      <c r="AT142" s="273"/>
      <c r="AU142" s="271"/>
      <c r="AV142" s="271"/>
      <c r="AW142" s="271"/>
      <c r="AX142" s="272"/>
      <c r="AZ142" s="273"/>
      <c r="BA142" s="273"/>
      <c r="BB142" s="273"/>
      <c r="BC142" s="271"/>
      <c r="BD142" s="273"/>
      <c r="BE142" s="271"/>
      <c r="BF142" s="271"/>
      <c r="BG142" s="271"/>
      <c r="BH142" s="272"/>
    </row>
    <row r="143" spans="1:60" ht="12.75">
      <c r="A143" s="163"/>
      <c r="B143" s="271"/>
      <c r="C143" s="271"/>
      <c r="D143" s="271"/>
      <c r="E143" s="271"/>
      <c r="F143" s="271"/>
      <c r="G143" s="271"/>
      <c r="H143" s="271"/>
      <c r="I143" s="271"/>
      <c r="J143" s="272"/>
      <c r="L143" s="273"/>
      <c r="M143" s="273"/>
      <c r="N143" s="273"/>
      <c r="O143" s="271"/>
      <c r="P143" s="273"/>
      <c r="Q143" s="271"/>
      <c r="R143" s="271"/>
      <c r="S143" s="271"/>
      <c r="T143" s="272"/>
      <c r="V143" s="273"/>
      <c r="W143" s="273"/>
      <c r="X143" s="273"/>
      <c r="Y143" s="271"/>
      <c r="Z143" s="273"/>
      <c r="AA143" s="271"/>
      <c r="AB143" s="271"/>
      <c r="AC143" s="271"/>
      <c r="AD143" s="272"/>
      <c r="AF143" s="273"/>
      <c r="AG143" s="273"/>
      <c r="AH143" s="273"/>
      <c r="AI143" s="271"/>
      <c r="AJ143" s="273"/>
      <c r="AK143" s="271"/>
      <c r="AL143" s="271"/>
      <c r="AM143" s="271"/>
      <c r="AN143" s="272"/>
      <c r="AP143" s="273"/>
      <c r="AQ143" s="273"/>
      <c r="AR143" s="273"/>
      <c r="AS143" s="271"/>
      <c r="AT143" s="273"/>
      <c r="AU143" s="271"/>
      <c r="AV143" s="271"/>
      <c r="AW143" s="271"/>
      <c r="AX143" s="272"/>
      <c r="AZ143" s="273"/>
      <c r="BA143" s="273"/>
      <c r="BB143" s="273"/>
      <c r="BC143" s="271"/>
      <c r="BD143" s="273"/>
      <c r="BE143" s="271"/>
      <c r="BF143" s="271"/>
      <c r="BG143" s="271"/>
      <c r="BH143" s="272"/>
    </row>
    <row r="144" spans="1:60" ht="12.75">
      <c r="A144" s="163"/>
      <c r="B144" s="271"/>
      <c r="C144" s="271"/>
      <c r="D144" s="271"/>
      <c r="E144" s="271"/>
      <c r="F144" s="271"/>
      <c r="G144" s="271"/>
      <c r="H144" s="271"/>
      <c r="I144" s="271"/>
      <c r="J144" s="272"/>
      <c r="L144" s="273"/>
      <c r="M144" s="273"/>
      <c r="N144" s="273"/>
      <c r="O144" s="271"/>
      <c r="P144" s="273"/>
      <c r="Q144" s="271"/>
      <c r="R144" s="271"/>
      <c r="S144" s="271"/>
      <c r="T144" s="272"/>
      <c r="V144" s="273"/>
      <c r="W144" s="273"/>
      <c r="X144" s="273"/>
      <c r="Y144" s="271"/>
      <c r="Z144" s="273"/>
      <c r="AA144" s="271"/>
      <c r="AB144" s="271"/>
      <c r="AC144" s="271"/>
      <c r="AD144" s="272"/>
      <c r="AF144" s="273"/>
      <c r="AG144" s="273"/>
      <c r="AH144" s="273"/>
      <c r="AI144" s="271"/>
      <c r="AJ144" s="273"/>
      <c r="AK144" s="271"/>
      <c r="AL144" s="271"/>
      <c r="AM144" s="271"/>
      <c r="AN144" s="272"/>
      <c r="AP144" s="273"/>
      <c r="AQ144" s="273"/>
      <c r="AR144" s="273"/>
      <c r="AS144" s="271"/>
      <c r="AT144" s="273"/>
      <c r="AU144" s="271"/>
      <c r="AV144" s="271"/>
      <c r="AW144" s="271"/>
      <c r="AX144" s="272"/>
      <c r="AZ144" s="273"/>
      <c r="BA144" s="273"/>
      <c r="BB144" s="273"/>
      <c r="BC144" s="271"/>
      <c r="BD144" s="273"/>
      <c r="BE144" s="271"/>
      <c r="BF144" s="271"/>
      <c r="BG144" s="271"/>
      <c r="BH144" s="272"/>
    </row>
    <row r="145" spans="1:60" ht="12.75">
      <c r="A145" s="163"/>
      <c r="B145" s="271"/>
      <c r="C145" s="271"/>
      <c r="D145" s="271"/>
      <c r="E145" s="271"/>
      <c r="F145" s="271"/>
      <c r="G145" s="271"/>
      <c r="H145" s="271"/>
      <c r="I145" s="271"/>
      <c r="J145" s="272"/>
      <c r="L145" s="273"/>
      <c r="M145" s="273"/>
      <c r="N145" s="273"/>
      <c r="O145" s="271"/>
      <c r="P145" s="273"/>
      <c r="Q145" s="271"/>
      <c r="R145" s="271"/>
      <c r="S145" s="271"/>
      <c r="T145" s="272"/>
      <c r="V145" s="273"/>
      <c r="W145" s="273"/>
      <c r="X145" s="273"/>
      <c r="Y145" s="271"/>
      <c r="Z145" s="273"/>
      <c r="AA145" s="271"/>
      <c r="AB145" s="271"/>
      <c r="AC145" s="271"/>
      <c r="AD145" s="272"/>
      <c r="AF145" s="273"/>
      <c r="AG145" s="273"/>
      <c r="AH145" s="273"/>
      <c r="AI145" s="271"/>
      <c r="AJ145" s="273"/>
      <c r="AK145" s="271"/>
      <c r="AL145" s="271"/>
      <c r="AM145" s="271"/>
      <c r="AN145" s="272"/>
      <c r="AP145" s="273"/>
      <c r="AQ145" s="273"/>
      <c r="AR145" s="273"/>
      <c r="AS145" s="271"/>
      <c r="AT145" s="273"/>
      <c r="AU145" s="271"/>
      <c r="AV145" s="271"/>
      <c r="AW145" s="271"/>
      <c r="AX145" s="272"/>
      <c r="AZ145" s="273"/>
      <c r="BA145" s="273"/>
      <c r="BB145" s="273"/>
      <c r="BC145" s="271"/>
      <c r="BD145" s="273"/>
      <c r="BE145" s="271"/>
      <c r="BF145" s="271"/>
      <c r="BG145" s="271"/>
      <c r="BH145" s="272"/>
    </row>
    <row r="146" spans="1:60" ht="12.75">
      <c r="A146" s="163"/>
      <c r="B146" s="271"/>
      <c r="C146" s="271"/>
      <c r="D146" s="271"/>
      <c r="E146" s="271"/>
      <c r="F146" s="271"/>
      <c r="G146" s="271"/>
      <c r="H146" s="271"/>
      <c r="I146" s="271"/>
      <c r="J146" s="272"/>
      <c r="L146" s="273"/>
      <c r="M146" s="273"/>
      <c r="N146" s="273"/>
      <c r="O146" s="271"/>
      <c r="P146" s="273"/>
      <c r="Q146" s="271"/>
      <c r="R146" s="271"/>
      <c r="S146" s="271"/>
      <c r="T146" s="272"/>
      <c r="V146" s="273"/>
      <c r="W146" s="273"/>
      <c r="X146" s="273"/>
      <c r="Y146" s="271"/>
      <c r="Z146" s="273"/>
      <c r="AA146" s="271"/>
      <c r="AB146" s="271"/>
      <c r="AC146" s="271"/>
      <c r="AD146" s="272"/>
      <c r="AF146" s="273"/>
      <c r="AG146" s="273"/>
      <c r="AH146" s="273"/>
      <c r="AI146" s="271"/>
      <c r="AJ146" s="273"/>
      <c r="AK146" s="271"/>
      <c r="AL146" s="271"/>
      <c r="AM146" s="271"/>
      <c r="AN146" s="272"/>
      <c r="AP146" s="273"/>
      <c r="AQ146" s="273"/>
      <c r="AR146" s="273"/>
      <c r="AS146" s="271"/>
      <c r="AT146" s="273"/>
      <c r="AU146" s="271"/>
      <c r="AV146" s="271"/>
      <c r="AW146" s="271"/>
      <c r="AX146" s="272"/>
      <c r="AZ146" s="273"/>
      <c r="BA146" s="273"/>
      <c r="BB146" s="273"/>
      <c r="BC146" s="271"/>
      <c r="BD146" s="273"/>
      <c r="BE146" s="271"/>
      <c r="BF146" s="271"/>
      <c r="BG146" s="271"/>
      <c r="BH146" s="272"/>
    </row>
    <row r="147" spans="1:60" ht="12.75">
      <c r="A147" s="163"/>
      <c r="B147" s="271"/>
      <c r="C147" s="271"/>
      <c r="D147" s="271"/>
      <c r="E147" s="271"/>
      <c r="F147" s="271"/>
      <c r="G147" s="271"/>
      <c r="H147" s="271"/>
      <c r="I147" s="271"/>
      <c r="J147" s="272"/>
      <c r="L147" s="273"/>
      <c r="M147" s="273"/>
      <c r="N147" s="273"/>
      <c r="O147" s="271"/>
      <c r="P147" s="273"/>
      <c r="Q147" s="271"/>
      <c r="R147" s="271"/>
      <c r="S147" s="271"/>
      <c r="T147" s="272"/>
      <c r="V147" s="273"/>
      <c r="W147" s="273"/>
      <c r="X147" s="273"/>
      <c r="Y147" s="271"/>
      <c r="Z147" s="273"/>
      <c r="AA147" s="271"/>
      <c r="AB147" s="271"/>
      <c r="AC147" s="271"/>
      <c r="AD147" s="272"/>
      <c r="AF147" s="273"/>
      <c r="AG147" s="273"/>
      <c r="AH147" s="273"/>
      <c r="AI147" s="271"/>
      <c r="AJ147" s="273"/>
      <c r="AK147" s="271"/>
      <c r="AL147" s="271"/>
      <c r="AM147" s="271"/>
      <c r="AN147" s="272"/>
      <c r="AP147" s="273"/>
      <c r="AQ147" s="273"/>
      <c r="AR147" s="273"/>
      <c r="AS147" s="271"/>
      <c r="AT147" s="273"/>
      <c r="AU147" s="271"/>
      <c r="AV147" s="271"/>
      <c r="AW147" s="271"/>
      <c r="AX147" s="272"/>
      <c r="AZ147" s="273"/>
      <c r="BA147" s="273"/>
      <c r="BB147" s="273"/>
      <c r="BC147" s="271"/>
      <c r="BD147" s="273"/>
      <c r="BE147" s="271"/>
      <c r="BF147" s="271"/>
      <c r="BG147" s="271"/>
      <c r="BH147" s="272"/>
    </row>
    <row r="148" spans="1:60" ht="12.75">
      <c r="A148" s="163"/>
      <c r="B148" s="271"/>
      <c r="C148" s="271"/>
      <c r="D148" s="271"/>
      <c r="E148" s="271"/>
      <c r="F148" s="271"/>
      <c r="G148" s="271"/>
      <c r="H148" s="271"/>
      <c r="I148" s="271"/>
      <c r="J148" s="272"/>
      <c r="L148" s="273"/>
      <c r="M148" s="273"/>
      <c r="N148" s="273"/>
      <c r="O148" s="271"/>
      <c r="P148" s="273"/>
      <c r="Q148" s="271"/>
      <c r="R148" s="271"/>
      <c r="S148" s="271"/>
      <c r="T148" s="272"/>
      <c r="V148" s="273"/>
      <c r="W148" s="273"/>
      <c r="X148" s="273"/>
      <c r="Y148" s="271"/>
      <c r="Z148" s="273"/>
      <c r="AA148" s="271"/>
      <c r="AB148" s="271"/>
      <c r="AC148" s="271"/>
      <c r="AD148" s="272"/>
      <c r="AF148" s="273"/>
      <c r="AG148" s="273"/>
      <c r="AH148" s="273"/>
      <c r="AI148" s="271"/>
      <c r="AJ148" s="273"/>
      <c r="AK148" s="271"/>
      <c r="AL148" s="271"/>
      <c r="AM148" s="271"/>
      <c r="AN148" s="272"/>
      <c r="AP148" s="273"/>
      <c r="AQ148" s="273"/>
      <c r="AR148" s="273"/>
      <c r="AS148" s="271"/>
      <c r="AT148" s="273"/>
      <c r="AU148" s="271"/>
      <c r="AV148" s="271"/>
      <c r="AW148" s="271"/>
      <c r="AX148" s="272"/>
      <c r="AZ148" s="273"/>
      <c r="BA148" s="273"/>
      <c r="BB148" s="273"/>
      <c r="BC148" s="271"/>
      <c r="BD148" s="273"/>
      <c r="BE148" s="271"/>
      <c r="BF148" s="271"/>
      <c r="BG148" s="271"/>
      <c r="BH148" s="272"/>
    </row>
    <row r="149" spans="1:60" ht="12.75">
      <c r="A149" s="163"/>
      <c r="B149" s="271"/>
      <c r="C149" s="271"/>
      <c r="D149" s="271"/>
      <c r="E149" s="271"/>
      <c r="F149" s="271"/>
      <c r="G149" s="271"/>
      <c r="H149" s="271"/>
      <c r="I149" s="271"/>
      <c r="J149" s="272"/>
      <c r="L149" s="273"/>
      <c r="M149" s="273"/>
      <c r="N149" s="273"/>
      <c r="O149" s="271"/>
      <c r="P149" s="273"/>
      <c r="Q149" s="271"/>
      <c r="R149" s="271"/>
      <c r="S149" s="271"/>
      <c r="T149" s="272"/>
      <c r="V149" s="273"/>
      <c r="W149" s="273"/>
      <c r="X149" s="273"/>
      <c r="Y149" s="271"/>
      <c r="Z149" s="273"/>
      <c r="AA149" s="271"/>
      <c r="AB149" s="271"/>
      <c r="AC149" s="271"/>
      <c r="AD149" s="272"/>
      <c r="AF149" s="273"/>
      <c r="AG149" s="273"/>
      <c r="AH149" s="273"/>
      <c r="AI149" s="271"/>
      <c r="AJ149" s="273"/>
      <c r="AK149" s="271"/>
      <c r="AL149" s="271"/>
      <c r="AM149" s="271"/>
      <c r="AN149" s="272"/>
      <c r="AP149" s="273"/>
      <c r="AQ149" s="273"/>
      <c r="AR149" s="273"/>
      <c r="AS149" s="271"/>
      <c r="AT149" s="273"/>
      <c r="AU149" s="271"/>
      <c r="AV149" s="271"/>
      <c r="AW149" s="271"/>
      <c r="AX149" s="272"/>
      <c r="AZ149" s="273"/>
      <c r="BA149" s="273"/>
      <c r="BB149" s="273"/>
      <c r="BC149" s="271"/>
      <c r="BD149" s="273"/>
      <c r="BE149" s="271"/>
      <c r="BF149" s="271"/>
      <c r="BG149" s="271"/>
      <c r="BH149" s="272"/>
    </row>
    <row r="150" spans="1:60" ht="12.75">
      <c r="A150" s="163"/>
      <c r="B150" s="271"/>
      <c r="C150" s="271"/>
      <c r="D150" s="271"/>
      <c r="E150" s="271"/>
      <c r="F150" s="271"/>
      <c r="G150" s="271"/>
      <c r="H150" s="271"/>
      <c r="I150" s="271"/>
      <c r="J150" s="272"/>
      <c r="L150" s="273"/>
      <c r="M150" s="273"/>
      <c r="N150" s="273"/>
      <c r="O150" s="271"/>
      <c r="P150" s="273"/>
      <c r="Q150" s="271"/>
      <c r="R150" s="271"/>
      <c r="S150" s="271"/>
      <c r="T150" s="272"/>
      <c r="V150" s="273"/>
      <c r="W150" s="273"/>
      <c r="X150" s="273"/>
      <c r="Y150" s="271"/>
      <c r="Z150" s="273"/>
      <c r="AA150" s="271"/>
      <c r="AB150" s="271"/>
      <c r="AC150" s="271"/>
      <c r="AD150" s="272"/>
      <c r="AF150" s="273"/>
      <c r="AG150" s="273"/>
      <c r="AH150" s="273"/>
      <c r="AI150" s="271"/>
      <c r="AJ150" s="273"/>
      <c r="AK150" s="271"/>
      <c r="AL150" s="271"/>
      <c r="AM150" s="271"/>
      <c r="AN150" s="272"/>
      <c r="AP150" s="273"/>
      <c r="AQ150" s="273"/>
      <c r="AR150" s="273"/>
      <c r="AS150" s="271"/>
      <c r="AT150" s="273"/>
      <c r="AU150" s="271"/>
      <c r="AV150" s="271"/>
      <c r="AW150" s="271"/>
      <c r="AX150" s="272"/>
      <c r="AZ150" s="273"/>
      <c r="BA150" s="273"/>
      <c r="BB150" s="273"/>
      <c r="BC150" s="271"/>
      <c r="BD150" s="273"/>
      <c r="BE150" s="271"/>
      <c r="BF150" s="271"/>
      <c r="BG150" s="271"/>
      <c r="BH150" s="272"/>
    </row>
    <row r="151" spans="1:60" ht="12.75">
      <c r="A151" s="163"/>
      <c r="B151" s="271"/>
      <c r="C151" s="271"/>
      <c r="D151" s="271"/>
      <c r="E151" s="271"/>
      <c r="F151" s="271"/>
      <c r="G151" s="271"/>
      <c r="H151" s="271"/>
      <c r="I151" s="271"/>
      <c r="J151" s="272"/>
      <c r="L151" s="273"/>
      <c r="M151" s="273"/>
      <c r="N151" s="273"/>
      <c r="O151" s="271"/>
      <c r="P151" s="273"/>
      <c r="Q151" s="271"/>
      <c r="R151" s="271"/>
      <c r="S151" s="271"/>
      <c r="T151" s="272"/>
      <c r="V151" s="273"/>
      <c r="W151" s="273"/>
      <c r="X151" s="273"/>
      <c r="Y151" s="271"/>
      <c r="Z151" s="273"/>
      <c r="AA151" s="271"/>
      <c r="AB151" s="271"/>
      <c r="AC151" s="271"/>
      <c r="AD151" s="272"/>
      <c r="AF151" s="273"/>
      <c r="AG151" s="273"/>
      <c r="AH151" s="273"/>
      <c r="AI151" s="271"/>
      <c r="AJ151" s="273"/>
      <c r="AK151" s="271"/>
      <c r="AL151" s="271"/>
      <c r="AM151" s="271"/>
      <c r="AN151" s="272"/>
      <c r="AP151" s="273"/>
      <c r="AQ151" s="273"/>
      <c r="AR151" s="273"/>
      <c r="AS151" s="271"/>
      <c r="AT151" s="273"/>
      <c r="AU151" s="271"/>
      <c r="AV151" s="271"/>
      <c r="AW151" s="271"/>
      <c r="AX151" s="272"/>
      <c r="AZ151" s="273"/>
      <c r="BA151" s="273"/>
      <c r="BB151" s="273"/>
      <c r="BC151" s="271"/>
      <c r="BD151" s="273"/>
      <c r="BE151" s="271"/>
      <c r="BF151" s="271"/>
      <c r="BG151" s="271"/>
      <c r="BH151" s="272"/>
    </row>
    <row r="152" spans="1:60" ht="12.75">
      <c r="A152" s="163"/>
      <c r="B152" s="271"/>
      <c r="C152" s="271"/>
      <c r="D152" s="271"/>
      <c r="E152" s="271"/>
      <c r="F152" s="271"/>
      <c r="G152" s="271"/>
      <c r="H152" s="271"/>
      <c r="I152" s="271"/>
      <c r="J152" s="272"/>
      <c r="L152" s="273"/>
      <c r="M152" s="273"/>
      <c r="N152" s="273"/>
      <c r="O152" s="271"/>
      <c r="P152" s="273"/>
      <c r="Q152" s="271"/>
      <c r="R152" s="271"/>
      <c r="S152" s="271"/>
      <c r="T152" s="272"/>
      <c r="V152" s="273"/>
      <c r="W152" s="273"/>
      <c r="X152" s="273"/>
      <c r="Y152" s="271"/>
      <c r="Z152" s="273"/>
      <c r="AA152" s="271"/>
      <c r="AB152" s="271"/>
      <c r="AC152" s="271"/>
      <c r="AD152" s="272"/>
      <c r="AF152" s="273"/>
      <c r="AG152" s="273"/>
      <c r="AH152" s="273"/>
      <c r="AI152" s="271"/>
      <c r="AJ152" s="273"/>
      <c r="AK152" s="271"/>
      <c r="AL152" s="271"/>
      <c r="AM152" s="271"/>
      <c r="AN152" s="272"/>
      <c r="AP152" s="273"/>
      <c r="AQ152" s="273"/>
      <c r="AR152" s="273"/>
      <c r="AS152" s="271"/>
      <c r="AT152" s="273"/>
      <c r="AU152" s="271"/>
      <c r="AV152" s="271"/>
      <c r="AW152" s="271"/>
      <c r="AX152" s="272"/>
      <c r="AZ152" s="273"/>
      <c r="BA152" s="273"/>
      <c r="BB152" s="273"/>
      <c r="BC152" s="271"/>
      <c r="BD152" s="273"/>
      <c r="BE152" s="271"/>
      <c r="BF152" s="271"/>
      <c r="BG152" s="271"/>
      <c r="BH152" s="272"/>
    </row>
    <row r="153" spans="1:60" ht="12.75">
      <c r="A153" s="163"/>
      <c r="B153" s="271"/>
      <c r="C153" s="271"/>
      <c r="D153" s="271"/>
      <c r="E153" s="271"/>
      <c r="F153" s="271"/>
      <c r="G153" s="271"/>
      <c r="H153" s="271"/>
      <c r="I153" s="271"/>
      <c r="J153" s="272"/>
      <c r="L153" s="273"/>
      <c r="M153" s="273"/>
      <c r="N153" s="273"/>
      <c r="O153" s="271"/>
      <c r="P153" s="273"/>
      <c r="Q153" s="271"/>
      <c r="R153" s="271"/>
      <c r="S153" s="271"/>
      <c r="T153" s="272"/>
      <c r="V153" s="273"/>
      <c r="W153" s="273"/>
      <c r="X153" s="273"/>
      <c r="Y153" s="271"/>
      <c r="Z153" s="273"/>
      <c r="AA153" s="271"/>
      <c r="AB153" s="271"/>
      <c r="AC153" s="271"/>
      <c r="AD153" s="272"/>
      <c r="AF153" s="273"/>
      <c r="AG153" s="273"/>
      <c r="AH153" s="273"/>
      <c r="AI153" s="271"/>
      <c r="AJ153" s="273"/>
      <c r="AK153" s="271"/>
      <c r="AL153" s="271"/>
      <c r="AM153" s="271"/>
      <c r="AN153" s="272"/>
      <c r="AP153" s="273"/>
      <c r="AQ153" s="273"/>
      <c r="AR153" s="273"/>
      <c r="AS153" s="271"/>
      <c r="AT153" s="273"/>
      <c r="AU153" s="271"/>
      <c r="AV153" s="271"/>
      <c r="AW153" s="271"/>
      <c r="AX153" s="272"/>
      <c r="AZ153" s="273"/>
      <c r="BA153" s="273"/>
      <c r="BB153" s="273"/>
      <c r="BC153" s="271"/>
      <c r="BD153" s="273"/>
      <c r="BE153" s="271"/>
      <c r="BF153" s="271"/>
      <c r="BG153" s="271"/>
      <c r="BH153" s="272"/>
    </row>
    <row r="154" spans="1:60" ht="12.75">
      <c r="A154" s="163"/>
      <c r="B154" s="271"/>
      <c r="C154" s="271"/>
      <c r="D154" s="271"/>
      <c r="E154" s="271"/>
      <c r="F154" s="271"/>
      <c r="G154" s="271"/>
      <c r="H154" s="271"/>
      <c r="I154" s="271"/>
      <c r="J154" s="272"/>
      <c r="L154" s="273"/>
      <c r="M154" s="273"/>
      <c r="N154" s="273"/>
      <c r="O154" s="271"/>
      <c r="P154" s="273"/>
      <c r="Q154" s="271"/>
      <c r="R154" s="271"/>
      <c r="S154" s="271"/>
      <c r="T154" s="272"/>
      <c r="V154" s="273"/>
      <c r="W154" s="273"/>
      <c r="X154" s="273"/>
      <c r="Y154" s="271"/>
      <c r="Z154" s="273"/>
      <c r="AA154" s="271"/>
      <c r="AB154" s="271"/>
      <c r="AC154" s="271"/>
      <c r="AD154" s="272"/>
      <c r="AF154" s="273"/>
      <c r="AG154" s="273"/>
      <c r="AH154" s="273"/>
      <c r="AI154" s="271"/>
      <c r="AJ154" s="273"/>
      <c r="AK154" s="271"/>
      <c r="AL154" s="271"/>
      <c r="AM154" s="271"/>
      <c r="AN154" s="272"/>
      <c r="AP154" s="273"/>
      <c r="AQ154" s="273"/>
      <c r="AR154" s="273"/>
      <c r="AS154" s="271"/>
      <c r="AT154" s="273"/>
      <c r="AU154" s="271"/>
      <c r="AV154" s="271"/>
      <c r="AW154" s="271"/>
      <c r="AX154" s="272"/>
      <c r="AZ154" s="273"/>
      <c r="BA154" s="273"/>
      <c r="BB154" s="273"/>
      <c r="BC154" s="271"/>
      <c r="BD154" s="273"/>
      <c r="BE154" s="271"/>
      <c r="BF154" s="271"/>
      <c r="BG154" s="271"/>
      <c r="BH154" s="272"/>
    </row>
    <row r="155" spans="1:60" ht="12.75">
      <c r="A155" s="163"/>
      <c r="B155" s="271"/>
      <c r="C155" s="271"/>
      <c r="D155" s="271"/>
      <c r="E155" s="271"/>
      <c r="F155" s="271"/>
      <c r="G155" s="271"/>
      <c r="H155" s="271"/>
      <c r="I155" s="271"/>
      <c r="J155" s="272"/>
      <c r="L155" s="273"/>
      <c r="M155" s="273"/>
      <c r="N155" s="273"/>
      <c r="O155" s="271"/>
      <c r="P155" s="273"/>
      <c r="Q155" s="271"/>
      <c r="R155" s="271"/>
      <c r="S155" s="271"/>
      <c r="T155" s="272"/>
      <c r="V155" s="273"/>
      <c r="W155" s="273"/>
      <c r="X155" s="273"/>
      <c r="Y155" s="271"/>
      <c r="Z155" s="273"/>
      <c r="AA155" s="271"/>
      <c r="AB155" s="271"/>
      <c r="AC155" s="271"/>
      <c r="AD155" s="272"/>
      <c r="AF155" s="273"/>
      <c r="AG155" s="273"/>
      <c r="AH155" s="273"/>
      <c r="AI155" s="271"/>
      <c r="AJ155" s="273"/>
      <c r="AK155" s="271"/>
      <c r="AL155" s="271"/>
      <c r="AM155" s="271"/>
      <c r="AN155" s="272"/>
      <c r="AP155" s="273"/>
      <c r="AQ155" s="273"/>
      <c r="AR155" s="273"/>
      <c r="AS155" s="271"/>
      <c r="AT155" s="273"/>
      <c r="AU155" s="271"/>
      <c r="AV155" s="271"/>
      <c r="AW155" s="271"/>
      <c r="AX155" s="272"/>
      <c r="AZ155" s="273"/>
      <c r="BA155" s="273"/>
      <c r="BB155" s="273"/>
      <c r="BC155" s="271"/>
      <c r="BD155" s="273"/>
      <c r="BE155" s="271"/>
      <c r="BF155" s="271"/>
      <c r="BG155" s="271"/>
      <c r="BH155" s="272"/>
    </row>
    <row r="156" spans="1:60" ht="12.75">
      <c r="A156" s="163"/>
      <c r="B156" s="271"/>
      <c r="C156" s="271"/>
      <c r="D156" s="271"/>
      <c r="E156" s="271"/>
      <c r="F156" s="271"/>
      <c r="G156" s="271"/>
      <c r="H156" s="271"/>
      <c r="I156" s="271"/>
      <c r="J156" s="272"/>
      <c r="L156" s="273"/>
      <c r="M156" s="273"/>
      <c r="N156" s="273"/>
      <c r="O156" s="271"/>
      <c r="P156" s="273"/>
      <c r="Q156" s="271"/>
      <c r="R156" s="271"/>
      <c r="S156" s="271"/>
      <c r="T156" s="272"/>
      <c r="V156" s="273"/>
      <c r="W156" s="273"/>
      <c r="X156" s="273"/>
      <c r="Y156" s="271"/>
      <c r="Z156" s="273"/>
      <c r="AA156" s="271"/>
      <c r="AB156" s="271"/>
      <c r="AC156" s="271"/>
      <c r="AD156" s="272"/>
      <c r="AF156" s="273"/>
      <c r="AG156" s="273"/>
      <c r="AH156" s="273"/>
      <c r="AI156" s="271"/>
      <c r="AJ156" s="273"/>
      <c r="AK156" s="271"/>
      <c r="AL156" s="271"/>
      <c r="AM156" s="271"/>
      <c r="AN156" s="272"/>
      <c r="AP156" s="273"/>
      <c r="AQ156" s="273"/>
      <c r="AR156" s="273"/>
      <c r="AS156" s="271"/>
      <c r="AT156" s="273"/>
      <c r="AU156" s="271"/>
      <c r="AV156" s="271"/>
      <c r="AW156" s="271"/>
      <c r="AX156" s="272"/>
      <c r="AZ156" s="273"/>
      <c r="BA156" s="273"/>
      <c r="BB156" s="273"/>
      <c r="BC156" s="271"/>
      <c r="BD156" s="273"/>
      <c r="BE156" s="271"/>
      <c r="BF156" s="271"/>
      <c r="BG156" s="271"/>
      <c r="BH156" s="272"/>
    </row>
    <row r="157" spans="1:60" ht="12.75">
      <c r="A157" s="163"/>
      <c r="B157" s="271"/>
      <c r="C157" s="271"/>
      <c r="D157" s="271"/>
      <c r="E157" s="271"/>
      <c r="F157" s="271"/>
      <c r="G157" s="271"/>
      <c r="H157" s="271"/>
      <c r="I157" s="271"/>
      <c r="J157" s="272"/>
      <c r="L157" s="273"/>
      <c r="M157" s="273"/>
      <c r="N157" s="273"/>
      <c r="O157" s="271"/>
      <c r="P157" s="273"/>
      <c r="Q157" s="271"/>
      <c r="R157" s="271"/>
      <c r="S157" s="271"/>
      <c r="T157" s="272"/>
      <c r="V157" s="273"/>
      <c r="W157" s="273"/>
      <c r="X157" s="273"/>
      <c r="Y157" s="271"/>
      <c r="Z157" s="273"/>
      <c r="AA157" s="271"/>
      <c r="AB157" s="271"/>
      <c r="AC157" s="271"/>
      <c r="AD157" s="272"/>
      <c r="AF157" s="273"/>
      <c r="AG157" s="273"/>
      <c r="AH157" s="273"/>
      <c r="AI157" s="271"/>
      <c r="AJ157" s="273"/>
      <c r="AK157" s="271"/>
      <c r="AL157" s="271"/>
      <c r="AM157" s="271"/>
      <c r="AN157" s="272"/>
      <c r="AP157" s="273"/>
      <c r="AQ157" s="273"/>
      <c r="AR157" s="273"/>
      <c r="AS157" s="271"/>
      <c r="AT157" s="273"/>
      <c r="AU157" s="271"/>
      <c r="AV157" s="271"/>
      <c r="AW157" s="271"/>
      <c r="AX157" s="272"/>
      <c r="AZ157" s="273"/>
      <c r="BA157" s="273"/>
      <c r="BB157" s="273"/>
      <c r="BC157" s="271"/>
      <c r="BD157" s="273"/>
      <c r="BE157" s="271"/>
      <c r="BF157" s="271"/>
      <c r="BG157" s="271"/>
      <c r="BH157" s="272"/>
    </row>
    <row r="158" spans="1:60" ht="12.75">
      <c r="A158" s="163"/>
      <c r="B158" s="271"/>
      <c r="C158" s="271"/>
      <c r="D158" s="271"/>
      <c r="E158" s="271"/>
      <c r="F158" s="271"/>
      <c r="G158" s="271"/>
      <c r="H158" s="271"/>
      <c r="I158" s="271"/>
      <c r="J158" s="272"/>
      <c r="L158" s="273"/>
      <c r="M158" s="273"/>
      <c r="N158" s="273"/>
      <c r="O158" s="271"/>
      <c r="P158" s="273"/>
      <c r="Q158" s="271"/>
      <c r="R158" s="271"/>
      <c r="S158" s="271"/>
      <c r="T158" s="272"/>
      <c r="V158" s="273"/>
      <c r="W158" s="273"/>
      <c r="X158" s="273"/>
      <c r="Y158" s="271"/>
      <c r="Z158" s="273"/>
      <c r="AA158" s="271"/>
      <c r="AB158" s="271"/>
      <c r="AC158" s="271"/>
      <c r="AD158" s="272"/>
      <c r="AF158" s="273"/>
      <c r="AG158" s="273"/>
      <c r="AH158" s="273"/>
      <c r="AI158" s="271"/>
      <c r="AJ158" s="273"/>
      <c r="AK158" s="271"/>
      <c r="AL158" s="271"/>
      <c r="AM158" s="271"/>
      <c r="AN158" s="272"/>
      <c r="AP158" s="273"/>
      <c r="AQ158" s="273"/>
      <c r="AR158" s="273"/>
      <c r="AS158" s="271"/>
      <c r="AT158" s="273"/>
      <c r="AU158" s="271"/>
      <c r="AV158" s="271"/>
      <c r="AW158" s="271"/>
      <c r="AX158" s="272"/>
      <c r="AZ158" s="273"/>
      <c r="BA158" s="273"/>
      <c r="BB158" s="273"/>
      <c r="BC158" s="271"/>
      <c r="BD158" s="273"/>
      <c r="BE158" s="271"/>
      <c r="BF158" s="271"/>
      <c r="BG158" s="271"/>
      <c r="BH158" s="272"/>
    </row>
    <row r="159" spans="1:60" ht="12.75">
      <c r="A159" s="163"/>
      <c r="B159" s="271"/>
      <c r="C159" s="271"/>
      <c r="D159" s="271"/>
      <c r="E159" s="271"/>
      <c r="F159" s="271"/>
      <c r="G159" s="271"/>
      <c r="H159" s="271"/>
      <c r="I159" s="271"/>
      <c r="J159" s="272"/>
      <c r="L159" s="273"/>
      <c r="M159" s="273"/>
      <c r="N159" s="273"/>
      <c r="O159" s="271"/>
      <c r="P159" s="273"/>
      <c r="Q159" s="271"/>
      <c r="R159" s="271"/>
      <c r="S159" s="271"/>
      <c r="T159" s="272"/>
      <c r="V159" s="273"/>
      <c r="W159" s="273"/>
      <c r="X159" s="273"/>
      <c r="Y159" s="271"/>
      <c r="Z159" s="273"/>
      <c r="AA159" s="271"/>
      <c r="AB159" s="271"/>
      <c r="AC159" s="271"/>
      <c r="AD159" s="272"/>
      <c r="AF159" s="273"/>
      <c r="AG159" s="273"/>
      <c r="AH159" s="273"/>
      <c r="AI159" s="271"/>
      <c r="AJ159" s="273"/>
      <c r="AK159" s="271"/>
      <c r="AL159" s="271"/>
      <c r="AM159" s="271"/>
      <c r="AN159" s="272"/>
      <c r="AP159" s="273"/>
      <c r="AQ159" s="273"/>
      <c r="AR159" s="273"/>
      <c r="AS159" s="271"/>
      <c r="AT159" s="273"/>
      <c r="AU159" s="271"/>
      <c r="AV159" s="271"/>
      <c r="AW159" s="271"/>
      <c r="AX159" s="272"/>
      <c r="AZ159" s="273"/>
      <c r="BA159" s="273"/>
      <c r="BB159" s="273"/>
      <c r="BC159" s="271"/>
      <c r="BD159" s="273"/>
      <c r="BE159" s="271"/>
      <c r="BF159" s="271"/>
      <c r="BG159" s="271"/>
      <c r="BH159" s="272"/>
    </row>
    <row r="160" spans="1:60" ht="12.75">
      <c r="A160" s="163"/>
      <c r="B160" s="271"/>
      <c r="C160" s="271"/>
      <c r="D160" s="271"/>
      <c r="E160" s="271"/>
      <c r="F160" s="271"/>
      <c r="G160" s="271"/>
      <c r="H160" s="271"/>
      <c r="I160" s="271"/>
      <c r="J160" s="272"/>
      <c r="L160" s="273"/>
      <c r="M160" s="273"/>
      <c r="N160" s="273"/>
      <c r="O160" s="271"/>
      <c r="P160" s="273"/>
      <c r="Q160" s="271"/>
      <c r="R160" s="271"/>
      <c r="S160" s="271"/>
      <c r="T160" s="272"/>
      <c r="V160" s="273"/>
      <c r="W160" s="273"/>
      <c r="X160" s="273"/>
      <c r="Y160" s="271"/>
      <c r="Z160" s="273"/>
      <c r="AA160" s="271"/>
      <c r="AB160" s="271"/>
      <c r="AC160" s="271"/>
      <c r="AD160" s="272"/>
      <c r="AF160" s="273"/>
      <c r="AG160" s="273"/>
      <c r="AH160" s="273"/>
      <c r="AI160" s="271"/>
      <c r="AJ160" s="273"/>
      <c r="AK160" s="271"/>
      <c r="AL160" s="271"/>
      <c r="AM160" s="271"/>
      <c r="AN160" s="272"/>
      <c r="AP160" s="273"/>
      <c r="AQ160" s="273"/>
      <c r="AR160" s="273"/>
      <c r="AS160" s="271"/>
      <c r="AT160" s="273"/>
      <c r="AU160" s="271"/>
      <c r="AV160" s="271"/>
      <c r="AW160" s="271"/>
      <c r="AX160" s="272"/>
      <c r="AZ160" s="273"/>
      <c r="BA160" s="273"/>
      <c r="BB160" s="273"/>
      <c r="BC160" s="271"/>
      <c r="BD160" s="273"/>
      <c r="BE160" s="271"/>
      <c r="BF160" s="271"/>
      <c r="BG160" s="271"/>
      <c r="BH160" s="272"/>
    </row>
    <row r="161" spans="1:60" ht="12.75">
      <c r="A161" s="163"/>
      <c r="B161" s="271"/>
      <c r="C161" s="271"/>
      <c r="D161" s="271"/>
      <c r="E161" s="271"/>
      <c r="F161" s="271"/>
      <c r="G161" s="271"/>
      <c r="H161" s="271"/>
      <c r="I161" s="271"/>
      <c r="J161" s="272"/>
      <c r="L161" s="273"/>
      <c r="M161" s="273"/>
      <c r="N161" s="273"/>
      <c r="O161" s="271"/>
      <c r="P161" s="273"/>
      <c r="Q161" s="271"/>
      <c r="R161" s="271"/>
      <c r="S161" s="271"/>
      <c r="T161" s="272"/>
      <c r="V161" s="273"/>
      <c r="W161" s="273"/>
      <c r="X161" s="273"/>
      <c r="Y161" s="271"/>
      <c r="Z161" s="273"/>
      <c r="AA161" s="271"/>
      <c r="AB161" s="271"/>
      <c r="AC161" s="271"/>
      <c r="AD161" s="272"/>
      <c r="AF161" s="273"/>
      <c r="AG161" s="273"/>
      <c r="AH161" s="273"/>
      <c r="AI161" s="271"/>
      <c r="AJ161" s="273"/>
      <c r="AK161" s="271"/>
      <c r="AL161" s="271"/>
      <c r="AM161" s="271"/>
      <c r="AN161" s="272"/>
      <c r="AP161" s="273"/>
      <c r="AQ161" s="273"/>
      <c r="AR161" s="273"/>
      <c r="AS161" s="271"/>
      <c r="AT161" s="273"/>
      <c r="AU161" s="271"/>
      <c r="AV161" s="271"/>
      <c r="AW161" s="271"/>
      <c r="AX161" s="272"/>
      <c r="AZ161" s="273"/>
      <c r="BA161" s="273"/>
      <c r="BB161" s="273"/>
      <c r="BC161" s="271"/>
      <c r="BD161" s="273"/>
      <c r="BE161" s="271"/>
      <c r="BF161" s="271"/>
      <c r="BG161" s="271"/>
      <c r="BH161" s="272"/>
    </row>
    <row r="162" spans="1:60" ht="12.75">
      <c r="A162" s="163"/>
      <c r="B162" s="271"/>
      <c r="C162" s="271"/>
      <c r="D162" s="271"/>
      <c r="E162" s="271"/>
      <c r="F162" s="271"/>
      <c r="G162" s="271"/>
      <c r="H162" s="271"/>
      <c r="I162" s="271"/>
      <c r="J162" s="272"/>
      <c r="L162" s="273"/>
      <c r="M162" s="273"/>
      <c r="N162" s="273"/>
      <c r="O162" s="271"/>
      <c r="P162" s="273"/>
      <c r="Q162" s="271"/>
      <c r="R162" s="271"/>
      <c r="S162" s="271"/>
      <c r="T162" s="272"/>
      <c r="V162" s="273"/>
      <c r="W162" s="273"/>
      <c r="X162" s="273"/>
      <c r="Y162" s="271"/>
      <c r="Z162" s="273"/>
      <c r="AA162" s="271"/>
      <c r="AB162" s="271"/>
      <c r="AC162" s="271"/>
      <c r="AD162" s="272"/>
      <c r="AF162" s="273"/>
      <c r="AG162" s="273"/>
      <c r="AH162" s="273"/>
      <c r="AI162" s="271"/>
      <c r="AJ162" s="273"/>
      <c r="AK162" s="271"/>
      <c r="AL162" s="271"/>
      <c r="AM162" s="271"/>
      <c r="AN162" s="272"/>
      <c r="AP162" s="273"/>
      <c r="AQ162" s="273"/>
      <c r="AR162" s="273"/>
      <c r="AS162" s="271"/>
      <c r="AT162" s="273"/>
      <c r="AU162" s="271"/>
      <c r="AV162" s="271"/>
      <c r="AW162" s="271"/>
      <c r="AX162" s="272"/>
      <c r="AZ162" s="273"/>
      <c r="BA162" s="273"/>
      <c r="BB162" s="273"/>
      <c r="BC162" s="271"/>
      <c r="BD162" s="273"/>
      <c r="BE162" s="271"/>
      <c r="BF162" s="271"/>
      <c r="BG162" s="271"/>
      <c r="BH162" s="272"/>
    </row>
    <row r="163" spans="1:60" ht="12.75">
      <c r="A163" s="163"/>
      <c r="B163" s="271"/>
      <c r="C163" s="271"/>
      <c r="D163" s="271"/>
      <c r="E163" s="271"/>
      <c r="F163" s="271"/>
      <c r="G163" s="271"/>
      <c r="H163" s="271"/>
      <c r="I163" s="271"/>
      <c r="J163" s="272"/>
      <c r="L163" s="273"/>
      <c r="M163" s="273"/>
      <c r="N163" s="273"/>
      <c r="O163" s="271"/>
      <c r="P163" s="273"/>
      <c r="Q163" s="271"/>
      <c r="R163" s="271"/>
      <c r="S163" s="271"/>
      <c r="T163" s="272"/>
      <c r="V163" s="273"/>
      <c r="W163" s="273"/>
      <c r="X163" s="273"/>
      <c r="Y163" s="271"/>
      <c r="Z163" s="273"/>
      <c r="AA163" s="271"/>
      <c r="AB163" s="271"/>
      <c r="AC163" s="271"/>
      <c r="AD163" s="272"/>
      <c r="AF163" s="273"/>
      <c r="AG163" s="273"/>
      <c r="AH163" s="273"/>
      <c r="AI163" s="271"/>
      <c r="AJ163" s="273"/>
      <c r="AK163" s="271"/>
      <c r="AL163" s="271"/>
      <c r="AM163" s="271"/>
      <c r="AN163" s="272"/>
      <c r="AP163" s="273"/>
      <c r="AQ163" s="273"/>
      <c r="AR163" s="273"/>
      <c r="AS163" s="271"/>
      <c r="AT163" s="273"/>
      <c r="AU163" s="271"/>
      <c r="AV163" s="271"/>
      <c r="AW163" s="271"/>
      <c r="AX163" s="272"/>
      <c r="AZ163" s="273"/>
      <c r="BA163" s="273"/>
      <c r="BB163" s="273"/>
      <c r="BC163" s="271"/>
      <c r="BD163" s="273"/>
      <c r="BE163" s="271"/>
      <c r="BF163" s="271"/>
      <c r="BG163" s="271"/>
      <c r="BH163" s="272"/>
    </row>
    <row r="164" spans="1:60" ht="12.75">
      <c r="A164" s="163"/>
      <c r="B164" s="271"/>
      <c r="C164" s="271"/>
      <c r="D164" s="271"/>
      <c r="E164" s="271"/>
      <c r="F164" s="271"/>
      <c r="G164" s="271"/>
      <c r="H164" s="271"/>
      <c r="I164" s="271"/>
      <c r="J164" s="272"/>
      <c r="L164" s="273"/>
      <c r="M164" s="273"/>
      <c r="N164" s="273"/>
      <c r="O164" s="271"/>
      <c r="P164" s="273"/>
      <c r="Q164" s="271"/>
      <c r="R164" s="271"/>
      <c r="S164" s="271"/>
      <c r="T164" s="272"/>
      <c r="V164" s="273"/>
      <c r="W164" s="273"/>
      <c r="X164" s="273"/>
      <c r="Y164" s="271"/>
      <c r="Z164" s="273"/>
      <c r="AA164" s="271"/>
      <c r="AB164" s="271"/>
      <c r="AC164" s="271"/>
      <c r="AD164" s="272"/>
      <c r="AF164" s="273"/>
      <c r="AG164" s="273"/>
      <c r="AH164" s="273"/>
      <c r="AI164" s="271"/>
      <c r="AJ164" s="273"/>
      <c r="AK164" s="271"/>
      <c r="AL164" s="271"/>
      <c r="AM164" s="271"/>
      <c r="AN164" s="272"/>
      <c r="AP164" s="273"/>
      <c r="AQ164" s="273"/>
      <c r="AR164" s="273"/>
      <c r="AS164" s="271"/>
      <c r="AT164" s="273"/>
      <c r="AU164" s="271"/>
      <c r="AV164" s="271"/>
      <c r="AW164" s="271"/>
      <c r="AX164" s="272"/>
      <c r="AZ164" s="273"/>
      <c r="BA164" s="273"/>
      <c r="BB164" s="273"/>
      <c r="BC164" s="271"/>
      <c r="BD164" s="273"/>
      <c r="BE164" s="271"/>
      <c r="BF164" s="271"/>
      <c r="BG164" s="271"/>
      <c r="BH164" s="272"/>
    </row>
    <row r="165" spans="1:60" ht="12.75">
      <c r="A165" s="163"/>
      <c r="B165" s="271"/>
      <c r="C165" s="271"/>
      <c r="D165" s="271"/>
      <c r="E165" s="271"/>
      <c r="F165" s="271"/>
      <c r="G165" s="271"/>
      <c r="H165" s="271"/>
      <c r="I165" s="271"/>
      <c r="J165" s="272"/>
      <c r="L165" s="273"/>
      <c r="M165" s="273"/>
      <c r="N165" s="273"/>
      <c r="O165" s="271"/>
      <c r="P165" s="273"/>
      <c r="Q165" s="271"/>
      <c r="R165" s="271"/>
      <c r="S165" s="271"/>
      <c r="T165" s="272"/>
      <c r="V165" s="273"/>
      <c r="W165" s="273"/>
      <c r="X165" s="273"/>
      <c r="Y165" s="271"/>
      <c r="Z165" s="273"/>
      <c r="AA165" s="271"/>
      <c r="AB165" s="271"/>
      <c r="AC165" s="271"/>
      <c r="AD165" s="272"/>
      <c r="AF165" s="273"/>
      <c r="AG165" s="273"/>
      <c r="AH165" s="273"/>
      <c r="AI165" s="271"/>
      <c r="AJ165" s="273"/>
      <c r="AK165" s="271"/>
      <c r="AL165" s="271"/>
      <c r="AM165" s="271"/>
      <c r="AN165" s="272"/>
      <c r="AP165" s="273"/>
      <c r="AQ165" s="273"/>
      <c r="AR165" s="273"/>
      <c r="AS165" s="271"/>
      <c r="AT165" s="273"/>
      <c r="AU165" s="271"/>
      <c r="AV165" s="271"/>
      <c r="AW165" s="271"/>
      <c r="AX165" s="272"/>
      <c r="AZ165" s="273"/>
      <c r="BA165" s="273"/>
      <c r="BB165" s="273"/>
      <c r="BC165" s="271"/>
      <c r="BD165" s="273"/>
      <c r="BE165" s="271"/>
      <c r="BF165" s="271"/>
      <c r="BG165" s="271"/>
      <c r="BH165" s="272"/>
    </row>
    <row r="166" spans="1:60" ht="12.75">
      <c r="A166" s="163"/>
      <c r="B166" s="271"/>
      <c r="C166" s="271"/>
      <c r="D166" s="271"/>
      <c r="E166" s="271"/>
      <c r="F166" s="271"/>
      <c r="G166" s="271"/>
      <c r="H166" s="271"/>
      <c r="I166" s="271"/>
      <c r="J166" s="272"/>
      <c r="L166" s="273"/>
      <c r="M166" s="273"/>
      <c r="N166" s="273"/>
      <c r="O166" s="271"/>
      <c r="P166" s="273"/>
      <c r="Q166" s="271"/>
      <c r="R166" s="271"/>
      <c r="S166" s="271"/>
      <c r="T166" s="272"/>
      <c r="V166" s="273"/>
      <c r="W166" s="273"/>
      <c r="X166" s="273"/>
      <c r="Y166" s="271"/>
      <c r="Z166" s="273"/>
      <c r="AA166" s="271"/>
      <c r="AB166" s="271"/>
      <c r="AC166" s="271"/>
      <c r="AD166" s="272"/>
      <c r="AF166" s="273"/>
      <c r="AG166" s="273"/>
      <c r="AH166" s="273"/>
      <c r="AI166" s="271"/>
      <c r="AJ166" s="273"/>
      <c r="AK166" s="271"/>
      <c r="AL166" s="271"/>
      <c r="AM166" s="271"/>
      <c r="AN166" s="272"/>
      <c r="AP166" s="273"/>
      <c r="AQ166" s="273"/>
      <c r="AR166" s="273"/>
      <c r="AS166" s="271"/>
      <c r="AT166" s="273"/>
      <c r="AU166" s="271"/>
      <c r="AV166" s="271"/>
      <c r="AW166" s="271"/>
      <c r="AX166" s="272"/>
      <c r="AZ166" s="273"/>
      <c r="BA166" s="273"/>
      <c r="BB166" s="273"/>
      <c r="BC166" s="271"/>
      <c r="BD166" s="273"/>
      <c r="BE166" s="271"/>
      <c r="BF166" s="271"/>
      <c r="BG166" s="271"/>
      <c r="BH166" s="272"/>
    </row>
    <row r="167" spans="1:60" ht="12.75">
      <c r="A167" s="163"/>
      <c r="B167" s="271"/>
      <c r="C167" s="271"/>
      <c r="D167" s="271"/>
      <c r="E167" s="271"/>
      <c r="F167" s="271"/>
      <c r="G167" s="271"/>
      <c r="H167" s="271"/>
      <c r="I167" s="271"/>
      <c r="J167" s="272"/>
      <c r="L167" s="273"/>
      <c r="M167" s="273"/>
      <c r="N167" s="273"/>
      <c r="O167" s="271"/>
      <c r="P167" s="273"/>
      <c r="Q167" s="271"/>
      <c r="R167" s="271"/>
      <c r="S167" s="271"/>
      <c r="T167" s="272"/>
      <c r="V167" s="273"/>
      <c r="W167" s="273"/>
      <c r="X167" s="273"/>
      <c r="Y167" s="271"/>
      <c r="Z167" s="273"/>
      <c r="AA167" s="271"/>
      <c r="AB167" s="271"/>
      <c r="AC167" s="271"/>
      <c r="AD167" s="272"/>
      <c r="AF167" s="273"/>
      <c r="AG167" s="273"/>
      <c r="AH167" s="273"/>
      <c r="AI167" s="271"/>
      <c r="AJ167" s="273"/>
      <c r="AK167" s="271"/>
      <c r="AL167" s="271"/>
      <c r="AM167" s="271"/>
      <c r="AN167" s="272"/>
      <c r="AP167" s="273"/>
      <c r="AQ167" s="273"/>
      <c r="AR167" s="273"/>
      <c r="AS167" s="271"/>
      <c r="AT167" s="273"/>
      <c r="AU167" s="271"/>
      <c r="AV167" s="271"/>
      <c r="AW167" s="271"/>
      <c r="AX167" s="272"/>
      <c r="AZ167" s="273"/>
      <c r="BA167" s="273"/>
      <c r="BB167" s="273"/>
      <c r="BC167" s="271"/>
      <c r="BD167" s="273"/>
      <c r="BE167" s="271"/>
      <c r="BF167" s="271"/>
      <c r="BG167" s="271"/>
      <c r="BH167" s="272"/>
    </row>
    <row r="168" spans="1:60" ht="12.75">
      <c r="A168" s="163"/>
      <c r="B168" s="271"/>
      <c r="C168" s="271"/>
      <c r="D168" s="271"/>
      <c r="E168" s="271"/>
      <c r="F168" s="271"/>
      <c r="G168" s="271"/>
      <c r="H168" s="271"/>
      <c r="I168" s="271"/>
      <c r="J168" s="272"/>
      <c r="L168" s="273"/>
      <c r="M168" s="273"/>
      <c r="N168" s="273"/>
      <c r="O168" s="271"/>
      <c r="P168" s="273"/>
      <c r="Q168" s="271"/>
      <c r="R168" s="271"/>
      <c r="S168" s="271"/>
      <c r="T168" s="272"/>
      <c r="V168" s="273"/>
      <c r="W168" s="273"/>
      <c r="X168" s="273"/>
      <c r="Y168" s="271"/>
      <c r="Z168" s="273"/>
      <c r="AA168" s="271"/>
      <c r="AB168" s="271"/>
      <c r="AC168" s="271"/>
      <c r="AD168" s="272"/>
      <c r="AF168" s="273"/>
      <c r="AG168" s="273"/>
      <c r="AH168" s="273"/>
      <c r="AI168" s="271"/>
      <c r="AJ168" s="273"/>
      <c r="AK168" s="271"/>
      <c r="AL168" s="271"/>
      <c r="AM168" s="271"/>
      <c r="AN168" s="272"/>
      <c r="AP168" s="273"/>
      <c r="AQ168" s="273"/>
      <c r="AR168" s="273"/>
      <c r="AS168" s="271"/>
      <c r="AT168" s="273"/>
      <c r="AU168" s="271"/>
      <c r="AV168" s="271"/>
      <c r="AW168" s="271"/>
      <c r="AX168" s="272"/>
      <c r="AZ168" s="273"/>
      <c r="BA168" s="273"/>
      <c r="BB168" s="273"/>
      <c r="BC168" s="271"/>
      <c r="BD168" s="273"/>
      <c r="BE168" s="271"/>
      <c r="BF168" s="271"/>
      <c r="BG168" s="271"/>
      <c r="BH168" s="272"/>
    </row>
    <row r="169" spans="1:60" ht="12.75">
      <c r="A169" s="163"/>
      <c r="B169" s="271"/>
      <c r="C169" s="271"/>
      <c r="D169" s="271"/>
      <c r="E169" s="271"/>
      <c r="F169" s="271"/>
      <c r="G169" s="271"/>
      <c r="H169" s="271"/>
      <c r="I169" s="271"/>
      <c r="J169" s="272"/>
      <c r="L169" s="273"/>
      <c r="M169" s="273"/>
      <c r="N169" s="273"/>
      <c r="O169" s="271"/>
      <c r="P169" s="273"/>
      <c r="Q169" s="271"/>
      <c r="R169" s="271"/>
      <c r="S169" s="271"/>
      <c r="T169" s="272"/>
      <c r="V169" s="273"/>
      <c r="W169" s="273"/>
      <c r="X169" s="273"/>
      <c r="Y169" s="271"/>
      <c r="Z169" s="273"/>
      <c r="AA169" s="271"/>
      <c r="AB169" s="271"/>
      <c r="AC169" s="271"/>
      <c r="AD169" s="272"/>
      <c r="AF169" s="273"/>
      <c r="AG169" s="273"/>
      <c r="AH169" s="273"/>
      <c r="AI169" s="271"/>
      <c r="AJ169" s="273"/>
      <c r="AK169" s="271"/>
      <c r="AL169" s="271"/>
      <c r="AM169" s="271"/>
      <c r="AN169" s="272"/>
      <c r="AP169" s="273"/>
      <c r="AQ169" s="273"/>
      <c r="AR169" s="273"/>
      <c r="AS169" s="271"/>
      <c r="AT169" s="273"/>
      <c r="AU169" s="271"/>
      <c r="AV169" s="271"/>
      <c r="AW169" s="271"/>
      <c r="AX169" s="272"/>
      <c r="AZ169" s="273"/>
      <c r="BA169" s="273"/>
      <c r="BB169" s="273"/>
      <c r="BC169" s="271"/>
      <c r="BD169" s="273"/>
      <c r="BE169" s="271"/>
      <c r="BF169" s="271"/>
      <c r="BG169" s="271"/>
      <c r="BH169" s="272"/>
    </row>
    <row r="170" spans="1:60" ht="12.75">
      <c r="A170" s="163"/>
      <c r="B170" s="271"/>
      <c r="C170" s="271"/>
      <c r="D170" s="271"/>
      <c r="E170" s="271"/>
      <c r="F170" s="271"/>
      <c r="G170" s="271"/>
      <c r="H170" s="271"/>
      <c r="I170" s="271"/>
      <c r="J170" s="272"/>
      <c r="L170" s="273"/>
      <c r="M170" s="273"/>
      <c r="N170" s="273"/>
      <c r="O170" s="271"/>
      <c r="P170" s="273"/>
      <c r="Q170" s="271"/>
      <c r="R170" s="271"/>
      <c r="S170" s="271"/>
      <c r="T170" s="272"/>
      <c r="V170" s="273"/>
      <c r="W170" s="273"/>
      <c r="X170" s="273"/>
      <c r="Y170" s="271"/>
      <c r="Z170" s="273"/>
      <c r="AA170" s="271"/>
      <c r="AB170" s="271"/>
      <c r="AC170" s="271"/>
      <c r="AD170" s="272"/>
      <c r="AF170" s="273"/>
      <c r="AG170" s="273"/>
      <c r="AH170" s="273"/>
      <c r="AI170" s="271"/>
      <c r="AJ170" s="273"/>
      <c r="AK170" s="271"/>
      <c r="AL170" s="271"/>
      <c r="AM170" s="271"/>
      <c r="AN170" s="272"/>
      <c r="AP170" s="273"/>
      <c r="AQ170" s="273"/>
      <c r="AR170" s="273"/>
      <c r="AS170" s="271"/>
      <c r="AT170" s="273"/>
      <c r="AU170" s="271"/>
      <c r="AV170" s="271"/>
      <c r="AW170" s="271"/>
      <c r="AX170" s="272"/>
      <c r="AZ170" s="273"/>
      <c r="BA170" s="273"/>
      <c r="BB170" s="273"/>
      <c r="BC170" s="271"/>
      <c r="BD170" s="273"/>
      <c r="BE170" s="271"/>
      <c r="BF170" s="271"/>
      <c r="BG170" s="271"/>
      <c r="BH170" s="272"/>
    </row>
    <row r="171" spans="1:60" ht="12.75">
      <c r="A171" s="163"/>
      <c r="B171" s="271"/>
      <c r="C171" s="271"/>
      <c r="D171" s="271"/>
      <c r="E171" s="271"/>
      <c r="F171" s="271"/>
      <c r="G171" s="271"/>
      <c r="H171" s="271"/>
      <c r="I171" s="271"/>
      <c r="J171" s="272"/>
      <c r="L171" s="273"/>
      <c r="M171" s="273"/>
      <c r="N171" s="273"/>
      <c r="O171" s="271"/>
      <c r="P171" s="273"/>
      <c r="Q171" s="271"/>
      <c r="R171" s="271"/>
      <c r="S171" s="271"/>
      <c r="T171" s="272"/>
      <c r="V171" s="273"/>
      <c r="W171" s="273"/>
      <c r="X171" s="273"/>
      <c r="Y171" s="271"/>
      <c r="Z171" s="273"/>
      <c r="AA171" s="271"/>
      <c r="AB171" s="271"/>
      <c r="AC171" s="271"/>
      <c r="AD171" s="272"/>
      <c r="AF171" s="273"/>
      <c r="AG171" s="273"/>
      <c r="AH171" s="273"/>
      <c r="AI171" s="271"/>
      <c r="AJ171" s="273"/>
      <c r="AK171" s="271"/>
      <c r="AL171" s="271"/>
      <c r="AM171" s="271"/>
      <c r="AN171" s="272"/>
      <c r="AP171" s="273"/>
      <c r="AQ171" s="273"/>
      <c r="AR171" s="273"/>
      <c r="AS171" s="271"/>
      <c r="AT171" s="273"/>
      <c r="AU171" s="271"/>
      <c r="AV171" s="271"/>
      <c r="AW171" s="271"/>
      <c r="AX171" s="272"/>
      <c r="AZ171" s="273"/>
      <c r="BA171" s="273"/>
      <c r="BB171" s="273"/>
      <c r="BC171" s="271"/>
      <c r="BD171" s="273"/>
      <c r="BE171" s="271"/>
      <c r="BF171" s="271"/>
      <c r="BG171" s="271"/>
      <c r="BH171" s="272"/>
    </row>
    <row r="172" spans="1:60" ht="12.75">
      <c r="A172" s="163"/>
      <c r="B172" s="271"/>
      <c r="C172" s="271"/>
      <c r="D172" s="271"/>
      <c r="E172" s="271"/>
      <c r="F172" s="271"/>
      <c r="G172" s="271"/>
      <c r="H172" s="271"/>
      <c r="I172" s="271"/>
      <c r="J172" s="272"/>
      <c r="L172" s="273"/>
      <c r="M172" s="273"/>
      <c r="N172" s="273"/>
      <c r="O172" s="271"/>
      <c r="P172" s="273"/>
      <c r="Q172" s="271"/>
      <c r="R172" s="271"/>
      <c r="S172" s="271"/>
      <c r="T172" s="272"/>
      <c r="V172" s="273"/>
      <c r="W172" s="273"/>
      <c r="X172" s="273"/>
      <c r="Y172" s="271"/>
      <c r="Z172" s="273"/>
      <c r="AA172" s="271"/>
      <c r="AB172" s="271"/>
      <c r="AC172" s="271"/>
      <c r="AD172" s="272"/>
      <c r="AF172" s="273"/>
      <c r="AG172" s="273"/>
      <c r="AH172" s="273"/>
      <c r="AI172" s="271"/>
      <c r="AJ172" s="273"/>
      <c r="AK172" s="271"/>
      <c r="AL172" s="271"/>
      <c r="AM172" s="271"/>
      <c r="AN172" s="272"/>
      <c r="AP172" s="273"/>
      <c r="AQ172" s="273"/>
      <c r="AR172" s="273"/>
      <c r="AS172" s="271"/>
      <c r="AT172" s="273"/>
      <c r="AU172" s="271"/>
      <c r="AV172" s="271"/>
      <c r="AW172" s="271"/>
      <c r="AX172" s="272"/>
      <c r="AZ172" s="273"/>
      <c r="BA172" s="273"/>
      <c r="BB172" s="273"/>
      <c r="BC172" s="271"/>
      <c r="BD172" s="273"/>
      <c r="BE172" s="271"/>
      <c r="BF172" s="271"/>
      <c r="BG172" s="271"/>
      <c r="BH172" s="272"/>
    </row>
    <row r="173" spans="1:60" ht="12.75">
      <c r="A173" s="163"/>
      <c r="B173" s="271"/>
      <c r="C173" s="271"/>
      <c r="D173" s="271"/>
      <c r="E173" s="271"/>
      <c r="F173" s="271"/>
      <c r="G173" s="271"/>
      <c r="H173" s="271"/>
      <c r="I173" s="271"/>
      <c r="J173" s="272"/>
      <c r="L173" s="273"/>
      <c r="M173" s="273"/>
      <c r="N173" s="273"/>
      <c r="O173" s="271"/>
      <c r="P173" s="273"/>
      <c r="Q173" s="271"/>
      <c r="R173" s="271"/>
      <c r="S173" s="271"/>
      <c r="T173" s="272"/>
      <c r="V173" s="273"/>
      <c r="W173" s="273"/>
      <c r="X173" s="273"/>
      <c r="Y173" s="271"/>
      <c r="Z173" s="273"/>
      <c r="AA173" s="271"/>
      <c r="AB173" s="271"/>
      <c r="AC173" s="271"/>
      <c r="AD173" s="272"/>
      <c r="AF173" s="273"/>
      <c r="AG173" s="273"/>
      <c r="AH173" s="273"/>
      <c r="AI173" s="271"/>
      <c r="AJ173" s="273"/>
      <c r="AK173" s="271"/>
      <c r="AL173" s="271"/>
      <c r="AM173" s="271"/>
      <c r="AN173" s="272"/>
      <c r="AP173" s="273"/>
      <c r="AQ173" s="273"/>
      <c r="AR173" s="273"/>
      <c r="AS173" s="271"/>
      <c r="AT173" s="273"/>
      <c r="AU173" s="271"/>
      <c r="AV173" s="271"/>
      <c r="AW173" s="271"/>
      <c r="AX173" s="272"/>
      <c r="AZ173" s="273"/>
      <c r="BA173" s="273"/>
      <c r="BB173" s="273"/>
      <c r="BC173" s="271"/>
      <c r="BD173" s="273"/>
      <c r="BE173" s="271"/>
      <c r="BF173" s="271"/>
      <c r="BG173" s="271"/>
      <c r="BH173" s="272"/>
    </row>
    <row r="174" spans="1:60" ht="12.75">
      <c r="A174" s="163"/>
      <c r="B174" s="271"/>
      <c r="C174" s="271"/>
      <c r="D174" s="271"/>
      <c r="E174" s="271"/>
      <c r="F174" s="271"/>
      <c r="G174" s="271"/>
      <c r="H174" s="271"/>
      <c r="I174" s="271"/>
      <c r="J174" s="272"/>
      <c r="L174" s="273"/>
      <c r="M174" s="273"/>
      <c r="N174" s="273"/>
      <c r="O174" s="271"/>
      <c r="P174" s="273"/>
      <c r="Q174" s="271"/>
      <c r="R174" s="271"/>
      <c r="S174" s="271"/>
      <c r="T174" s="272"/>
      <c r="V174" s="273"/>
      <c r="W174" s="273"/>
      <c r="X174" s="273"/>
      <c r="Y174" s="271"/>
      <c r="Z174" s="273"/>
      <c r="AA174" s="271"/>
      <c r="AB174" s="271"/>
      <c r="AC174" s="271"/>
      <c r="AD174" s="272"/>
      <c r="AF174" s="273"/>
      <c r="AG174" s="273"/>
      <c r="AH174" s="273"/>
      <c r="AI174" s="271"/>
      <c r="AJ174" s="273"/>
      <c r="AK174" s="271"/>
      <c r="AL174" s="271"/>
      <c r="AM174" s="271"/>
      <c r="AN174" s="272"/>
      <c r="AP174" s="273"/>
      <c r="AQ174" s="273"/>
      <c r="AR174" s="273"/>
      <c r="AS174" s="271"/>
      <c r="AT174" s="273"/>
      <c r="AU174" s="271"/>
      <c r="AV174" s="271"/>
      <c r="AW174" s="271"/>
      <c r="AX174" s="272"/>
      <c r="AZ174" s="273"/>
      <c r="BA174" s="273"/>
      <c r="BB174" s="273"/>
      <c r="BC174" s="271"/>
      <c r="BD174" s="273"/>
      <c r="BE174" s="271"/>
      <c r="BF174" s="271"/>
      <c r="BG174" s="271"/>
      <c r="BH174" s="272"/>
    </row>
    <row r="175" spans="1:60" ht="12.75">
      <c r="A175" s="163"/>
      <c r="B175" s="271"/>
      <c r="C175" s="271"/>
      <c r="D175" s="271"/>
      <c r="E175" s="271"/>
      <c r="F175" s="271"/>
      <c r="G175" s="271"/>
      <c r="H175" s="271"/>
      <c r="I175" s="271"/>
      <c r="J175" s="272"/>
      <c r="L175" s="273"/>
      <c r="M175" s="273"/>
      <c r="N175" s="273"/>
      <c r="O175" s="271"/>
      <c r="P175" s="273"/>
      <c r="Q175" s="271"/>
      <c r="R175" s="271"/>
      <c r="S175" s="271"/>
      <c r="T175" s="272"/>
      <c r="V175" s="273"/>
      <c r="W175" s="273"/>
      <c r="X175" s="273"/>
      <c r="Y175" s="271"/>
      <c r="Z175" s="273"/>
      <c r="AA175" s="271"/>
      <c r="AB175" s="271"/>
      <c r="AC175" s="271"/>
      <c r="AD175" s="272"/>
      <c r="AF175" s="273"/>
      <c r="AG175" s="273"/>
      <c r="AH175" s="273"/>
      <c r="AI175" s="271"/>
      <c r="AJ175" s="273"/>
      <c r="AK175" s="271"/>
      <c r="AL175" s="271"/>
      <c r="AM175" s="271"/>
      <c r="AN175" s="272"/>
      <c r="AP175" s="273"/>
      <c r="AQ175" s="273"/>
      <c r="AR175" s="273"/>
      <c r="AS175" s="271"/>
      <c r="AT175" s="273"/>
      <c r="AU175" s="271"/>
      <c r="AV175" s="271"/>
      <c r="AW175" s="271"/>
      <c r="AX175" s="272"/>
      <c r="AZ175" s="273"/>
      <c r="BA175" s="273"/>
      <c r="BB175" s="273"/>
      <c r="BC175" s="271"/>
      <c r="BD175" s="273"/>
      <c r="BE175" s="271"/>
      <c r="BF175" s="271"/>
      <c r="BG175" s="271"/>
      <c r="BH175" s="272"/>
    </row>
    <row r="176" spans="1:60" ht="12.75">
      <c r="A176" s="163"/>
      <c r="B176" s="271"/>
      <c r="C176" s="271"/>
      <c r="D176" s="271"/>
      <c r="E176" s="271"/>
      <c r="F176" s="271"/>
      <c r="G176" s="271"/>
      <c r="H176" s="271"/>
      <c r="I176" s="271"/>
      <c r="J176" s="272"/>
      <c r="L176" s="273"/>
      <c r="M176" s="273"/>
      <c r="N176" s="273"/>
      <c r="O176" s="271"/>
      <c r="P176" s="273"/>
      <c r="Q176" s="271"/>
      <c r="R176" s="271"/>
      <c r="S176" s="271"/>
      <c r="T176" s="272"/>
      <c r="V176" s="273"/>
      <c r="W176" s="273"/>
      <c r="X176" s="273"/>
      <c r="Y176" s="271"/>
      <c r="Z176" s="273"/>
      <c r="AA176" s="271"/>
      <c r="AB176" s="271"/>
      <c r="AC176" s="271"/>
      <c r="AD176" s="272"/>
      <c r="AF176" s="273"/>
      <c r="AG176" s="273"/>
      <c r="AH176" s="273"/>
      <c r="AI176" s="271"/>
      <c r="AJ176" s="273"/>
      <c r="AK176" s="271"/>
      <c r="AL176" s="271"/>
      <c r="AM176" s="271"/>
      <c r="AN176" s="272"/>
      <c r="AP176" s="273"/>
      <c r="AQ176" s="273"/>
      <c r="AR176" s="273"/>
      <c r="AS176" s="271"/>
      <c r="AT176" s="273"/>
      <c r="AU176" s="271"/>
      <c r="AV176" s="271"/>
      <c r="AW176" s="271"/>
      <c r="AX176" s="272"/>
      <c r="AZ176" s="273"/>
      <c r="BA176" s="273"/>
      <c r="BB176" s="273"/>
      <c r="BC176" s="271"/>
      <c r="BD176" s="273"/>
      <c r="BE176" s="271"/>
      <c r="BF176" s="271"/>
      <c r="BG176" s="271"/>
      <c r="BH176" s="272"/>
    </row>
    <row r="177" spans="1:60" ht="12.75">
      <c r="A177" s="163"/>
      <c r="B177" s="271"/>
      <c r="C177" s="271"/>
      <c r="D177" s="271"/>
      <c r="E177" s="271"/>
      <c r="F177" s="271"/>
      <c r="G177" s="271"/>
      <c r="H177" s="271"/>
      <c r="I177" s="271"/>
      <c r="J177" s="272"/>
      <c r="L177" s="273"/>
      <c r="M177" s="273"/>
      <c r="N177" s="273"/>
      <c r="O177" s="271"/>
      <c r="P177" s="273"/>
      <c r="Q177" s="271"/>
      <c r="R177" s="271"/>
      <c r="S177" s="271"/>
      <c r="T177" s="272"/>
      <c r="V177" s="273"/>
      <c r="W177" s="273"/>
      <c r="X177" s="273"/>
      <c r="Y177" s="271"/>
      <c r="Z177" s="273"/>
      <c r="AA177" s="271"/>
      <c r="AB177" s="271"/>
      <c r="AC177" s="271"/>
      <c r="AD177" s="272"/>
      <c r="AF177" s="273"/>
      <c r="AG177" s="273"/>
      <c r="AH177" s="273"/>
      <c r="AI177" s="271"/>
      <c r="AJ177" s="273"/>
      <c r="AK177" s="271"/>
      <c r="AL177" s="271"/>
      <c r="AM177" s="271"/>
      <c r="AN177" s="272"/>
      <c r="AP177" s="273"/>
      <c r="AQ177" s="273"/>
      <c r="AR177" s="273"/>
      <c r="AS177" s="271"/>
      <c r="AT177" s="273"/>
      <c r="AU177" s="271"/>
      <c r="AV177" s="271"/>
      <c r="AW177" s="271"/>
      <c r="AX177" s="272"/>
      <c r="AZ177" s="273"/>
      <c r="BA177" s="273"/>
      <c r="BB177" s="273"/>
      <c r="BC177" s="271"/>
      <c r="BD177" s="273"/>
      <c r="BE177" s="271"/>
      <c r="BF177" s="271"/>
      <c r="BG177" s="271"/>
      <c r="BH177" s="272"/>
    </row>
    <row r="178" spans="1:60" ht="12.75">
      <c r="A178" s="163"/>
      <c r="B178" s="271"/>
      <c r="C178" s="271"/>
      <c r="D178" s="271"/>
      <c r="E178" s="271"/>
      <c r="F178" s="271"/>
      <c r="G178" s="271"/>
      <c r="H178" s="271"/>
      <c r="I178" s="271"/>
      <c r="J178" s="272"/>
      <c r="L178" s="273"/>
      <c r="M178" s="273"/>
      <c r="N178" s="273"/>
      <c r="O178" s="271"/>
      <c r="P178" s="273"/>
      <c r="Q178" s="271"/>
      <c r="R178" s="271"/>
      <c r="S178" s="271"/>
      <c r="T178" s="272"/>
      <c r="V178" s="273"/>
      <c r="W178" s="273"/>
      <c r="X178" s="273"/>
      <c r="Y178" s="271"/>
      <c r="Z178" s="273"/>
      <c r="AA178" s="271"/>
      <c r="AB178" s="271"/>
      <c r="AC178" s="271"/>
      <c r="AD178" s="272"/>
      <c r="AF178" s="273"/>
      <c r="AG178" s="273"/>
      <c r="AH178" s="273"/>
      <c r="AI178" s="271"/>
      <c r="AJ178" s="273"/>
      <c r="AK178" s="271"/>
      <c r="AL178" s="271"/>
      <c r="AM178" s="271"/>
      <c r="AN178" s="272"/>
      <c r="AP178" s="273"/>
      <c r="AQ178" s="273"/>
      <c r="AR178" s="273"/>
      <c r="AS178" s="271"/>
      <c r="AT178" s="273"/>
      <c r="AU178" s="271"/>
      <c r="AV178" s="271"/>
      <c r="AW178" s="271"/>
      <c r="AX178" s="272"/>
      <c r="AZ178" s="273"/>
      <c r="BA178" s="273"/>
      <c r="BB178" s="273"/>
      <c r="BC178" s="271"/>
      <c r="BD178" s="273"/>
      <c r="BE178" s="271"/>
      <c r="BF178" s="271"/>
      <c r="BG178" s="271"/>
      <c r="BH178" s="272"/>
    </row>
    <row r="179" spans="1:60" ht="12.75">
      <c r="A179" s="163"/>
      <c r="B179" s="271"/>
      <c r="C179" s="271"/>
      <c r="D179" s="271"/>
      <c r="E179" s="271"/>
      <c r="F179" s="271"/>
      <c r="G179" s="271"/>
      <c r="H179" s="271"/>
      <c r="I179" s="271"/>
      <c r="J179" s="272"/>
      <c r="L179" s="273"/>
      <c r="M179" s="273"/>
      <c r="N179" s="273"/>
      <c r="O179" s="271"/>
      <c r="P179" s="273"/>
      <c r="Q179" s="271"/>
      <c r="R179" s="271"/>
      <c r="S179" s="271"/>
      <c r="T179" s="272"/>
      <c r="V179" s="273"/>
      <c r="W179" s="273"/>
      <c r="X179" s="273"/>
      <c r="Y179" s="271"/>
      <c r="Z179" s="273"/>
      <c r="AA179" s="271"/>
      <c r="AB179" s="271"/>
      <c r="AC179" s="271"/>
      <c r="AD179" s="272"/>
      <c r="AF179" s="273"/>
      <c r="AG179" s="273"/>
      <c r="AH179" s="273"/>
      <c r="AI179" s="271"/>
      <c r="AJ179" s="273"/>
      <c r="AK179" s="271"/>
      <c r="AL179" s="271"/>
      <c r="AM179" s="271"/>
      <c r="AN179" s="272"/>
      <c r="AP179" s="273"/>
      <c r="AQ179" s="273"/>
      <c r="AR179" s="273"/>
      <c r="AS179" s="271"/>
      <c r="AT179" s="273"/>
      <c r="AU179" s="271"/>
      <c r="AV179" s="271"/>
      <c r="AW179" s="271"/>
      <c r="AX179" s="272"/>
      <c r="AZ179" s="273"/>
      <c r="BA179" s="273"/>
      <c r="BB179" s="273"/>
      <c r="BC179" s="271"/>
      <c r="BD179" s="273"/>
      <c r="BE179" s="271"/>
      <c r="BF179" s="271"/>
      <c r="BG179" s="271"/>
      <c r="BH179" s="272"/>
    </row>
    <row r="180" spans="1:60" ht="12.75">
      <c r="A180" s="163"/>
      <c r="B180" s="271"/>
      <c r="C180" s="271"/>
      <c r="D180" s="271"/>
      <c r="E180" s="271"/>
      <c r="F180" s="271"/>
      <c r="G180" s="271"/>
      <c r="H180" s="271"/>
      <c r="I180" s="271"/>
      <c r="J180" s="272"/>
      <c r="L180" s="273"/>
      <c r="M180" s="273"/>
      <c r="N180" s="273"/>
      <c r="O180" s="271"/>
      <c r="P180" s="273"/>
      <c r="Q180" s="271"/>
      <c r="R180" s="271"/>
      <c r="S180" s="271"/>
      <c r="T180" s="272"/>
      <c r="V180" s="273"/>
      <c r="W180" s="273"/>
      <c r="X180" s="273"/>
      <c r="Y180" s="271"/>
      <c r="Z180" s="273"/>
      <c r="AA180" s="271"/>
      <c r="AB180" s="271"/>
      <c r="AC180" s="271"/>
      <c r="AD180" s="272"/>
      <c r="AF180" s="273"/>
      <c r="AG180" s="273"/>
      <c r="AH180" s="273"/>
      <c r="AI180" s="271"/>
      <c r="AJ180" s="273"/>
      <c r="AK180" s="271"/>
      <c r="AL180" s="271"/>
      <c r="AM180" s="271"/>
      <c r="AN180" s="272"/>
      <c r="AP180" s="273"/>
      <c r="AQ180" s="273"/>
      <c r="AR180" s="273"/>
      <c r="AS180" s="271"/>
      <c r="AT180" s="273"/>
      <c r="AU180" s="271"/>
      <c r="AV180" s="271"/>
      <c r="AW180" s="271"/>
      <c r="AX180" s="272"/>
      <c r="AZ180" s="273"/>
      <c r="BA180" s="273"/>
      <c r="BB180" s="273"/>
      <c r="BC180" s="271"/>
      <c r="BD180" s="273"/>
      <c r="BE180" s="271"/>
      <c r="BF180" s="271"/>
      <c r="BG180" s="271"/>
      <c r="BH180" s="272"/>
    </row>
    <row r="181" spans="1:60" ht="12.75">
      <c r="A181" s="163"/>
      <c r="B181" s="271"/>
      <c r="C181" s="271"/>
      <c r="D181" s="271"/>
      <c r="E181" s="271"/>
      <c r="F181" s="271"/>
      <c r="G181" s="271"/>
      <c r="H181" s="271"/>
      <c r="I181" s="271"/>
      <c r="J181" s="272"/>
      <c r="L181" s="273"/>
      <c r="M181" s="273"/>
      <c r="N181" s="273"/>
      <c r="O181" s="271"/>
      <c r="P181" s="273"/>
      <c r="Q181" s="271"/>
      <c r="R181" s="271"/>
      <c r="S181" s="271"/>
      <c r="T181" s="272"/>
      <c r="V181" s="273"/>
      <c r="W181" s="273"/>
      <c r="X181" s="273"/>
      <c r="Y181" s="271"/>
      <c r="Z181" s="273"/>
      <c r="AA181" s="271"/>
      <c r="AB181" s="271"/>
      <c r="AC181" s="271"/>
      <c r="AD181" s="272"/>
      <c r="AF181" s="273"/>
      <c r="AG181" s="273"/>
      <c r="AH181" s="273"/>
      <c r="AI181" s="271"/>
      <c r="AJ181" s="273"/>
      <c r="AK181" s="271"/>
      <c r="AL181" s="271"/>
      <c r="AM181" s="271"/>
      <c r="AN181" s="272"/>
      <c r="AP181" s="273"/>
      <c r="AQ181" s="273"/>
      <c r="AR181" s="273"/>
      <c r="AS181" s="271"/>
      <c r="AT181" s="273"/>
      <c r="AU181" s="271"/>
      <c r="AV181" s="271"/>
      <c r="AW181" s="271"/>
      <c r="AX181" s="272"/>
      <c r="AZ181" s="273"/>
      <c r="BA181" s="273"/>
      <c r="BB181" s="273"/>
      <c r="BC181" s="271"/>
      <c r="BD181" s="273"/>
      <c r="BE181" s="271"/>
      <c r="BF181" s="271"/>
      <c r="BG181" s="271"/>
      <c r="BH181" s="272"/>
    </row>
    <row r="182" spans="1:60" ht="12.75">
      <c r="A182" s="163"/>
      <c r="B182" s="271"/>
      <c r="C182" s="271"/>
      <c r="D182" s="271"/>
      <c r="E182" s="271"/>
      <c r="F182" s="271"/>
      <c r="G182" s="271"/>
      <c r="H182" s="271"/>
      <c r="I182" s="271"/>
      <c r="J182" s="272"/>
      <c r="L182" s="273"/>
      <c r="M182" s="273"/>
      <c r="N182" s="273"/>
      <c r="O182" s="271"/>
      <c r="P182" s="273"/>
      <c r="Q182" s="271"/>
      <c r="R182" s="271"/>
      <c r="S182" s="271"/>
      <c r="T182" s="272"/>
      <c r="V182" s="273"/>
      <c r="W182" s="273"/>
      <c r="X182" s="273"/>
      <c r="Y182" s="271"/>
      <c r="Z182" s="273"/>
      <c r="AA182" s="271"/>
      <c r="AB182" s="271"/>
      <c r="AC182" s="271"/>
      <c r="AD182" s="272"/>
      <c r="AF182" s="273"/>
      <c r="AG182" s="273"/>
      <c r="AH182" s="273"/>
      <c r="AI182" s="271"/>
      <c r="AJ182" s="273"/>
      <c r="AK182" s="271"/>
      <c r="AL182" s="271"/>
      <c r="AM182" s="271"/>
      <c r="AN182" s="272"/>
      <c r="AP182" s="273"/>
      <c r="AQ182" s="273"/>
      <c r="AR182" s="273"/>
      <c r="AS182" s="271"/>
      <c r="AT182" s="273"/>
      <c r="AU182" s="271"/>
      <c r="AV182" s="271"/>
      <c r="AW182" s="271"/>
      <c r="AX182" s="272"/>
      <c r="AZ182" s="273"/>
      <c r="BA182" s="273"/>
      <c r="BB182" s="273"/>
      <c r="BC182" s="271"/>
      <c r="BD182" s="273"/>
      <c r="BE182" s="271"/>
      <c r="BF182" s="271"/>
      <c r="BG182" s="271"/>
      <c r="BH182" s="272"/>
    </row>
    <row r="183" spans="1:60" ht="12.75">
      <c r="A183" s="163"/>
      <c r="B183" s="271"/>
      <c r="C183" s="271"/>
      <c r="D183" s="271"/>
      <c r="E183" s="271"/>
      <c r="F183" s="271"/>
      <c r="G183" s="271"/>
      <c r="H183" s="271"/>
      <c r="I183" s="271"/>
      <c r="J183" s="272"/>
      <c r="L183" s="273"/>
      <c r="M183" s="273"/>
      <c r="N183" s="273"/>
      <c r="O183" s="271"/>
      <c r="P183" s="273"/>
      <c r="Q183" s="271"/>
      <c r="R183" s="271"/>
      <c r="S183" s="271"/>
      <c r="T183" s="272"/>
      <c r="V183" s="273"/>
      <c r="W183" s="273"/>
      <c r="X183" s="273"/>
      <c r="Y183" s="271"/>
      <c r="Z183" s="273"/>
      <c r="AA183" s="271"/>
      <c r="AB183" s="271"/>
      <c r="AC183" s="271"/>
      <c r="AD183" s="272"/>
      <c r="AF183" s="273"/>
      <c r="AG183" s="273"/>
      <c r="AH183" s="273"/>
      <c r="AI183" s="271"/>
      <c r="AJ183" s="273"/>
      <c r="AK183" s="271"/>
      <c r="AL183" s="271"/>
      <c r="AM183" s="271"/>
      <c r="AN183" s="272"/>
      <c r="AP183" s="273"/>
      <c r="AQ183" s="273"/>
      <c r="AR183" s="273"/>
      <c r="AS183" s="271"/>
      <c r="AT183" s="273"/>
      <c r="AU183" s="271"/>
      <c r="AV183" s="271"/>
      <c r="AW183" s="271"/>
      <c r="AX183" s="272"/>
      <c r="AZ183" s="273"/>
      <c r="BA183" s="273"/>
      <c r="BB183" s="273"/>
      <c r="BC183" s="271"/>
      <c r="BD183" s="273"/>
      <c r="BE183" s="271"/>
      <c r="BF183" s="271"/>
      <c r="BG183" s="271"/>
      <c r="BH183" s="272"/>
    </row>
    <row r="184" spans="1:60" ht="12.75">
      <c r="A184" s="163"/>
      <c r="B184" s="271"/>
      <c r="C184" s="271"/>
      <c r="D184" s="271"/>
      <c r="E184" s="271"/>
      <c r="F184" s="271"/>
      <c r="G184" s="271"/>
      <c r="H184" s="271"/>
      <c r="I184" s="271"/>
      <c r="J184" s="272"/>
      <c r="L184" s="273"/>
      <c r="M184" s="273"/>
      <c r="N184" s="273"/>
      <c r="O184" s="271"/>
      <c r="P184" s="273"/>
      <c r="Q184" s="271"/>
      <c r="R184" s="271"/>
      <c r="S184" s="271"/>
      <c r="T184" s="272"/>
      <c r="V184" s="273"/>
      <c r="W184" s="273"/>
      <c r="X184" s="273"/>
      <c r="Y184" s="271"/>
      <c r="Z184" s="273"/>
      <c r="AA184" s="271"/>
      <c r="AB184" s="271"/>
      <c r="AC184" s="271"/>
      <c r="AD184" s="272"/>
      <c r="AF184" s="273"/>
      <c r="AG184" s="273"/>
      <c r="AH184" s="273"/>
      <c r="AI184" s="271"/>
      <c r="AJ184" s="273"/>
      <c r="AK184" s="271"/>
      <c r="AL184" s="271"/>
      <c r="AM184" s="271"/>
      <c r="AN184" s="272"/>
      <c r="AP184" s="273"/>
      <c r="AQ184" s="273"/>
      <c r="AR184" s="273"/>
      <c r="AS184" s="271"/>
      <c r="AT184" s="273"/>
      <c r="AU184" s="271"/>
      <c r="AV184" s="271"/>
      <c r="AW184" s="271"/>
      <c r="AX184" s="272"/>
      <c r="AZ184" s="273"/>
      <c r="BA184" s="273"/>
      <c r="BB184" s="273"/>
      <c r="BC184" s="271"/>
      <c r="BD184" s="273"/>
      <c r="BE184" s="271"/>
      <c r="BF184" s="271"/>
      <c r="BG184" s="271"/>
      <c r="BH184" s="272"/>
    </row>
    <row r="185" spans="1:60" ht="12.75">
      <c r="A185" s="163"/>
      <c r="B185" s="271"/>
      <c r="C185" s="271"/>
      <c r="D185" s="271"/>
      <c r="E185" s="271"/>
      <c r="F185" s="271"/>
      <c r="G185" s="271"/>
      <c r="H185" s="271"/>
      <c r="I185" s="271"/>
      <c r="J185" s="272"/>
      <c r="L185" s="273"/>
      <c r="M185" s="273"/>
      <c r="N185" s="273"/>
      <c r="O185" s="271"/>
      <c r="P185" s="273"/>
      <c r="Q185" s="271"/>
      <c r="R185" s="271"/>
      <c r="S185" s="271"/>
      <c r="T185" s="272"/>
      <c r="V185" s="273"/>
      <c r="W185" s="273"/>
      <c r="X185" s="273"/>
      <c r="Y185" s="271"/>
      <c r="Z185" s="273"/>
      <c r="AA185" s="271"/>
      <c r="AB185" s="271"/>
      <c r="AC185" s="271"/>
      <c r="AD185" s="272"/>
      <c r="AF185" s="273"/>
      <c r="AG185" s="273"/>
      <c r="AH185" s="273"/>
      <c r="AI185" s="271"/>
      <c r="AJ185" s="273"/>
      <c r="AK185" s="271"/>
      <c r="AL185" s="271"/>
      <c r="AM185" s="271"/>
      <c r="AN185" s="272"/>
      <c r="AP185" s="273"/>
      <c r="AQ185" s="273"/>
      <c r="AR185" s="273"/>
      <c r="AS185" s="271"/>
      <c r="AT185" s="273"/>
      <c r="AU185" s="271"/>
      <c r="AV185" s="271"/>
      <c r="AW185" s="271"/>
      <c r="AX185" s="272"/>
      <c r="AZ185" s="273"/>
      <c r="BA185" s="273"/>
      <c r="BB185" s="273"/>
      <c r="BC185" s="271"/>
      <c r="BD185" s="273"/>
      <c r="BE185" s="271"/>
      <c r="BF185" s="271"/>
      <c r="BG185" s="271"/>
      <c r="BH185" s="272"/>
    </row>
    <row r="186" spans="1:60" ht="12.75">
      <c r="A186" s="163"/>
      <c r="B186" s="271"/>
      <c r="C186" s="271"/>
      <c r="D186" s="271"/>
      <c r="E186" s="271"/>
      <c r="F186" s="271"/>
      <c r="G186" s="271"/>
      <c r="H186" s="271"/>
      <c r="I186" s="271"/>
      <c r="J186" s="272"/>
      <c r="L186" s="273"/>
      <c r="M186" s="273"/>
      <c r="N186" s="273"/>
      <c r="O186" s="271"/>
      <c r="P186" s="273"/>
      <c r="Q186" s="271"/>
      <c r="R186" s="271"/>
      <c r="S186" s="271"/>
      <c r="T186" s="272"/>
      <c r="V186" s="273"/>
      <c r="W186" s="273"/>
      <c r="X186" s="273"/>
      <c r="Y186" s="271"/>
      <c r="Z186" s="273"/>
      <c r="AA186" s="271"/>
      <c r="AB186" s="271"/>
      <c r="AC186" s="271"/>
      <c r="AD186" s="272"/>
      <c r="AF186" s="273"/>
      <c r="AG186" s="273"/>
      <c r="AH186" s="273"/>
      <c r="AI186" s="271"/>
      <c r="AJ186" s="273"/>
      <c r="AK186" s="271"/>
      <c r="AL186" s="271"/>
      <c r="AM186" s="271"/>
      <c r="AN186" s="272"/>
      <c r="AP186" s="273"/>
      <c r="AQ186" s="273"/>
      <c r="AR186" s="273"/>
      <c r="AS186" s="271"/>
      <c r="AT186" s="273"/>
      <c r="AU186" s="271"/>
      <c r="AV186" s="271"/>
      <c r="AW186" s="271"/>
      <c r="AX186" s="272"/>
      <c r="AZ186" s="273"/>
      <c r="BA186" s="273"/>
      <c r="BB186" s="273"/>
      <c r="BC186" s="271"/>
      <c r="BD186" s="273"/>
      <c r="BE186" s="271"/>
      <c r="BF186" s="271"/>
      <c r="BG186" s="271"/>
      <c r="BH186" s="272"/>
    </row>
    <row r="187" spans="1:60" ht="12.75">
      <c r="A187" s="163"/>
      <c r="B187" s="271"/>
      <c r="C187" s="271"/>
      <c r="D187" s="271"/>
      <c r="E187" s="271"/>
      <c r="F187" s="271"/>
      <c r="G187" s="271"/>
      <c r="H187" s="271"/>
      <c r="I187" s="271"/>
      <c r="J187" s="272"/>
      <c r="L187" s="273"/>
      <c r="M187" s="273"/>
      <c r="N187" s="273"/>
      <c r="O187" s="271"/>
      <c r="P187" s="273"/>
      <c r="Q187" s="271"/>
      <c r="R187" s="271"/>
      <c r="S187" s="271"/>
      <c r="T187" s="272"/>
      <c r="V187" s="273"/>
      <c r="W187" s="273"/>
      <c r="X187" s="273"/>
      <c r="Y187" s="271"/>
      <c r="Z187" s="273"/>
      <c r="AA187" s="271"/>
      <c r="AB187" s="271"/>
      <c r="AC187" s="271"/>
      <c r="AD187" s="272"/>
      <c r="AF187" s="273"/>
      <c r="AG187" s="273"/>
      <c r="AH187" s="273"/>
      <c r="AI187" s="271"/>
      <c r="AJ187" s="273"/>
      <c r="AK187" s="271"/>
      <c r="AL187" s="271"/>
      <c r="AM187" s="271"/>
      <c r="AN187" s="272"/>
      <c r="AP187" s="273"/>
      <c r="AQ187" s="273"/>
      <c r="AR187" s="273"/>
      <c r="AS187" s="271"/>
      <c r="AT187" s="273"/>
      <c r="AU187" s="271"/>
      <c r="AV187" s="271"/>
      <c r="AW187" s="271"/>
      <c r="AX187" s="272"/>
      <c r="AZ187" s="273"/>
      <c r="BA187" s="273"/>
      <c r="BB187" s="273"/>
      <c r="BC187" s="271"/>
      <c r="BD187" s="273"/>
      <c r="BE187" s="271"/>
      <c r="BF187" s="271"/>
      <c r="BG187" s="271"/>
      <c r="BH187" s="272"/>
    </row>
    <row r="188" spans="1:60" ht="12.75">
      <c r="A188" s="163"/>
      <c r="B188" s="271"/>
      <c r="C188" s="271"/>
      <c r="D188" s="271"/>
      <c r="E188" s="271"/>
      <c r="F188" s="271"/>
      <c r="G188" s="271"/>
      <c r="H188" s="271"/>
      <c r="I188" s="271"/>
      <c r="J188" s="272"/>
      <c r="L188" s="273"/>
      <c r="M188" s="273"/>
      <c r="N188" s="273"/>
      <c r="O188" s="271"/>
      <c r="P188" s="273"/>
      <c r="Q188" s="271"/>
      <c r="R188" s="271"/>
      <c r="S188" s="271"/>
      <c r="T188" s="272"/>
      <c r="V188" s="273"/>
      <c r="W188" s="273"/>
      <c r="X188" s="273"/>
      <c r="Y188" s="271"/>
      <c r="Z188" s="273"/>
      <c r="AA188" s="271"/>
      <c r="AB188" s="271"/>
      <c r="AC188" s="271"/>
      <c r="AD188" s="272"/>
      <c r="AF188" s="273"/>
      <c r="AG188" s="273"/>
      <c r="AH188" s="273"/>
      <c r="AI188" s="271"/>
      <c r="AJ188" s="273"/>
      <c r="AK188" s="271"/>
      <c r="AL188" s="271"/>
      <c r="AM188" s="271"/>
      <c r="AN188" s="272"/>
      <c r="AP188" s="273"/>
      <c r="AQ188" s="273"/>
      <c r="AR188" s="273"/>
      <c r="AS188" s="271"/>
      <c r="AT188" s="273"/>
      <c r="AU188" s="271"/>
      <c r="AV188" s="271"/>
      <c r="AW188" s="271"/>
      <c r="AX188" s="272"/>
      <c r="AZ188" s="273"/>
      <c r="BA188" s="273"/>
      <c r="BB188" s="273"/>
      <c r="BC188" s="271"/>
      <c r="BD188" s="273"/>
      <c r="BE188" s="271"/>
      <c r="BF188" s="271"/>
      <c r="BG188" s="271"/>
      <c r="BH188" s="272"/>
    </row>
    <row r="189" spans="1:60" ht="12.75">
      <c r="A189" s="163"/>
      <c r="B189" s="271"/>
      <c r="C189" s="271"/>
      <c r="D189" s="271"/>
      <c r="E189" s="271"/>
      <c r="F189" s="271"/>
      <c r="G189" s="271"/>
      <c r="H189" s="271"/>
      <c r="I189" s="271"/>
      <c r="J189" s="272"/>
      <c r="L189" s="273"/>
      <c r="M189" s="273"/>
      <c r="N189" s="273"/>
      <c r="O189" s="271"/>
      <c r="P189" s="273"/>
      <c r="Q189" s="271"/>
      <c r="R189" s="271"/>
      <c r="S189" s="271"/>
      <c r="T189" s="272"/>
      <c r="V189" s="273"/>
      <c r="W189" s="273"/>
      <c r="X189" s="273"/>
      <c r="Y189" s="271"/>
      <c r="Z189" s="273"/>
      <c r="AA189" s="271"/>
      <c r="AB189" s="271"/>
      <c r="AC189" s="271"/>
      <c r="AD189" s="272"/>
      <c r="AF189" s="273"/>
      <c r="AG189" s="273"/>
      <c r="AH189" s="273"/>
      <c r="AI189" s="271"/>
      <c r="AJ189" s="273"/>
      <c r="AK189" s="271"/>
      <c r="AL189" s="271"/>
      <c r="AM189" s="271"/>
      <c r="AN189" s="272"/>
      <c r="AP189" s="273"/>
      <c r="AQ189" s="273"/>
      <c r="AR189" s="273"/>
      <c r="AS189" s="271"/>
      <c r="AT189" s="273"/>
      <c r="AU189" s="271"/>
      <c r="AV189" s="271"/>
      <c r="AW189" s="271"/>
      <c r="AX189" s="272"/>
      <c r="AZ189" s="273"/>
      <c r="BA189" s="273"/>
      <c r="BB189" s="273"/>
      <c r="BC189" s="271"/>
      <c r="BD189" s="273"/>
      <c r="BE189" s="271"/>
      <c r="BF189" s="271"/>
      <c r="BG189" s="271"/>
      <c r="BH189" s="272"/>
    </row>
    <row r="190" spans="1:60" ht="12.75">
      <c r="A190" s="163"/>
      <c r="B190" s="271"/>
      <c r="C190" s="271"/>
      <c r="D190" s="271"/>
      <c r="E190" s="271"/>
      <c r="F190" s="271"/>
      <c r="G190" s="271"/>
      <c r="H190" s="271"/>
      <c r="I190" s="271"/>
      <c r="J190" s="272"/>
      <c r="L190" s="273"/>
      <c r="M190" s="273"/>
      <c r="N190" s="273"/>
      <c r="O190" s="271"/>
      <c r="P190" s="273"/>
      <c r="Q190" s="271"/>
      <c r="R190" s="271"/>
      <c r="S190" s="271"/>
      <c r="T190" s="272"/>
      <c r="V190" s="273"/>
      <c r="W190" s="273"/>
      <c r="X190" s="273"/>
      <c r="Y190" s="271"/>
      <c r="Z190" s="273"/>
      <c r="AA190" s="271"/>
      <c r="AB190" s="271"/>
      <c r="AC190" s="271"/>
      <c r="AD190" s="272"/>
      <c r="AF190" s="273"/>
      <c r="AG190" s="273"/>
      <c r="AH190" s="273"/>
      <c r="AI190" s="271"/>
      <c r="AJ190" s="273"/>
      <c r="AK190" s="271"/>
      <c r="AL190" s="271"/>
      <c r="AM190" s="271"/>
      <c r="AN190" s="272"/>
      <c r="AP190" s="273"/>
      <c r="AQ190" s="273"/>
      <c r="AR190" s="273"/>
      <c r="AS190" s="271"/>
      <c r="AT190" s="273"/>
      <c r="AU190" s="271"/>
      <c r="AV190" s="271"/>
      <c r="AW190" s="271"/>
      <c r="AX190" s="272"/>
      <c r="AZ190" s="273"/>
      <c r="BA190" s="273"/>
      <c r="BB190" s="273"/>
      <c r="BC190" s="271"/>
      <c r="BD190" s="273"/>
      <c r="BE190" s="271"/>
      <c r="BF190" s="271"/>
      <c r="BG190" s="271"/>
      <c r="BH190" s="272"/>
    </row>
    <row r="191" spans="1:60" ht="12.75">
      <c r="A191" s="163"/>
      <c r="B191" s="271"/>
      <c r="C191" s="271"/>
      <c r="D191" s="271"/>
      <c r="E191" s="271"/>
      <c r="F191" s="271"/>
      <c r="G191" s="271"/>
      <c r="H191" s="271"/>
      <c r="I191" s="271"/>
      <c r="J191" s="272"/>
      <c r="L191" s="273"/>
      <c r="M191" s="273"/>
      <c r="N191" s="273"/>
      <c r="O191" s="271"/>
      <c r="P191" s="273"/>
      <c r="Q191" s="271"/>
      <c r="R191" s="271"/>
      <c r="S191" s="271"/>
      <c r="T191" s="272"/>
      <c r="V191" s="273"/>
      <c r="W191" s="273"/>
      <c r="X191" s="273"/>
      <c r="Y191" s="271"/>
      <c r="Z191" s="273"/>
      <c r="AA191" s="271"/>
      <c r="AB191" s="271"/>
      <c r="AC191" s="271"/>
      <c r="AD191" s="272"/>
      <c r="AF191" s="273"/>
      <c r="AG191" s="273"/>
      <c r="AH191" s="273"/>
      <c r="AI191" s="271"/>
      <c r="AJ191" s="273"/>
      <c r="AK191" s="271"/>
      <c r="AL191" s="271"/>
      <c r="AM191" s="271"/>
      <c r="AN191" s="272"/>
      <c r="AP191" s="273"/>
      <c r="AQ191" s="273"/>
      <c r="AR191" s="273"/>
      <c r="AS191" s="271"/>
      <c r="AT191" s="273"/>
      <c r="AU191" s="271"/>
      <c r="AV191" s="271"/>
      <c r="AW191" s="271"/>
      <c r="AX191" s="272"/>
      <c r="AZ191" s="273"/>
      <c r="BA191" s="273"/>
      <c r="BB191" s="273"/>
      <c r="BC191" s="271"/>
      <c r="BD191" s="273"/>
      <c r="BE191" s="271"/>
      <c r="BF191" s="271"/>
      <c r="BG191" s="271"/>
      <c r="BH191" s="272"/>
    </row>
    <row r="192" spans="1:60" ht="12.75">
      <c r="A192" s="163"/>
      <c r="B192" s="271"/>
      <c r="C192" s="271"/>
      <c r="D192" s="271"/>
      <c r="E192" s="271"/>
      <c r="F192" s="271"/>
      <c r="G192" s="271"/>
      <c r="H192" s="271"/>
      <c r="I192" s="271"/>
      <c r="J192" s="272"/>
      <c r="L192" s="273"/>
      <c r="M192" s="273"/>
      <c r="N192" s="273"/>
      <c r="O192" s="271"/>
      <c r="P192" s="273"/>
      <c r="Q192" s="271"/>
      <c r="R192" s="271"/>
      <c r="S192" s="271"/>
      <c r="T192" s="272"/>
      <c r="V192" s="273"/>
      <c r="W192" s="273"/>
      <c r="X192" s="273"/>
      <c r="Y192" s="271"/>
      <c r="Z192" s="273"/>
      <c r="AA192" s="271"/>
      <c r="AB192" s="271"/>
      <c r="AC192" s="271"/>
      <c r="AD192" s="272"/>
      <c r="AF192" s="273"/>
      <c r="AG192" s="273"/>
      <c r="AH192" s="273"/>
      <c r="AI192" s="271"/>
      <c r="AJ192" s="273"/>
      <c r="AK192" s="271"/>
      <c r="AL192" s="271"/>
      <c r="AM192" s="271"/>
      <c r="AN192" s="272"/>
      <c r="AP192" s="273"/>
      <c r="AQ192" s="273"/>
      <c r="AR192" s="273"/>
      <c r="AS192" s="271"/>
      <c r="AT192" s="273"/>
      <c r="AU192" s="271"/>
      <c r="AV192" s="271"/>
      <c r="AW192" s="271"/>
      <c r="AX192" s="272"/>
      <c r="AZ192" s="273"/>
      <c r="BA192" s="273"/>
      <c r="BB192" s="273"/>
      <c r="BC192" s="271"/>
      <c r="BD192" s="273"/>
      <c r="BE192" s="271"/>
      <c r="BF192" s="271"/>
      <c r="BG192" s="271"/>
      <c r="BH192" s="272"/>
    </row>
    <row r="193" spans="1:60" ht="12.75">
      <c r="A193" s="163"/>
      <c r="B193" s="271"/>
      <c r="C193" s="271"/>
      <c r="D193" s="271"/>
      <c r="E193" s="271"/>
      <c r="F193" s="271"/>
      <c r="G193" s="271"/>
      <c r="H193" s="271"/>
      <c r="I193" s="271"/>
      <c r="J193" s="272"/>
      <c r="L193" s="273"/>
      <c r="M193" s="273"/>
      <c r="N193" s="273"/>
      <c r="O193" s="271"/>
      <c r="P193" s="273"/>
      <c r="Q193" s="271"/>
      <c r="R193" s="271"/>
      <c r="S193" s="271"/>
      <c r="T193" s="272"/>
      <c r="V193" s="273"/>
      <c r="W193" s="273"/>
      <c r="X193" s="273"/>
      <c r="Y193" s="271"/>
      <c r="Z193" s="273"/>
      <c r="AA193" s="271"/>
      <c r="AB193" s="271"/>
      <c r="AC193" s="271"/>
      <c r="AD193" s="272"/>
      <c r="AF193" s="273"/>
      <c r="AG193" s="273"/>
      <c r="AH193" s="273"/>
      <c r="AI193" s="271"/>
      <c r="AJ193" s="273"/>
      <c r="AK193" s="271"/>
      <c r="AL193" s="271"/>
      <c r="AM193" s="271"/>
      <c r="AN193" s="272"/>
      <c r="AP193" s="273"/>
      <c r="AQ193" s="273"/>
      <c r="AR193" s="273"/>
      <c r="AS193" s="271"/>
      <c r="AT193" s="273"/>
      <c r="AU193" s="271"/>
      <c r="AV193" s="271"/>
      <c r="AW193" s="271"/>
      <c r="AX193" s="272"/>
      <c r="AZ193" s="273"/>
      <c r="BA193" s="273"/>
      <c r="BB193" s="273"/>
      <c r="BC193" s="271"/>
      <c r="BD193" s="273"/>
      <c r="BE193" s="271"/>
      <c r="BF193" s="271"/>
      <c r="BG193" s="271"/>
      <c r="BH193" s="272"/>
    </row>
    <row r="194" spans="1:60" ht="12.75">
      <c r="A194" s="163"/>
      <c r="B194" s="271"/>
      <c r="C194" s="271"/>
      <c r="D194" s="271"/>
      <c r="E194" s="271"/>
      <c r="F194" s="271"/>
      <c r="G194" s="271"/>
      <c r="H194" s="271"/>
      <c r="I194" s="271"/>
      <c r="J194" s="272"/>
      <c r="L194" s="273"/>
      <c r="M194" s="273"/>
      <c r="N194" s="273"/>
      <c r="O194" s="271"/>
      <c r="P194" s="273"/>
      <c r="Q194" s="271"/>
      <c r="R194" s="271"/>
      <c r="S194" s="271"/>
      <c r="T194" s="272"/>
      <c r="V194" s="273"/>
      <c r="W194" s="273"/>
      <c r="X194" s="273"/>
      <c r="Y194" s="271"/>
      <c r="Z194" s="273"/>
      <c r="AA194" s="271"/>
      <c r="AB194" s="271"/>
      <c r="AC194" s="271"/>
      <c r="AD194" s="272"/>
      <c r="AF194" s="273"/>
      <c r="AG194" s="273"/>
      <c r="AH194" s="273"/>
      <c r="AI194" s="271"/>
      <c r="AJ194" s="273"/>
      <c r="AK194" s="271"/>
      <c r="AL194" s="271"/>
      <c r="AM194" s="271"/>
      <c r="AN194" s="272"/>
      <c r="AP194" s="273"/>
      <c r="AQ194" s="273"/>
      <c r="AR194" s="273"/>
      <c r="AS194" s="271"/>
      <c r="AT194" s="273"/>
      <c r="AU194" s="271"/>
      <c r="AV194" s="271"/>
      <c r="AW194" s="271"/>
      <c r="AX194" s="272"/>
      <c r="AZ194" s="273"/>
      <c r="BA194" s="273"/>
      <c r="BB194" s="273"/>
      <c r="BC194" s="271"/>
      <c r="BD194" s="273"/>
      <c r="BE194" s="271"/>
      <c r="BF194" s="271"/>
      <c r="BG194" s="271"/>
      <c r="BH194" s="272"/>
    </row>
    <row r="195" spans="1:60" ht="12.75">
      <c r="A195" s="163"/>
      <c r="B195" s="271"/>
      <c r="C195" s="271"/>
      <c r="D195" s="271"/>
      <c r="E195" s="271"/>
      <c r="F195" s="271"/>
      <c r="G195" s="271"/>
      <c r="H195" s="271"/>
      <c r="I195" s="271"/>
      <c r="J195" s="272"/>
      <c r="L195" s="273"/>
      <c r="M195" s="273"/>
      <c r="N195" s="273"/>
      <c r="O195" s="271"/>
      <c r="P195" s="273"/>
      <c r="Q195" s="271"/>
      <c r="R195" s="271"/>
      <c r="S195" s="271"/>
      <c r="T195" s="272"/>
      <c r="V195" s="273"/>
      <c r="W195" s="273"/>
      <c r="X195" s="273"/>
      <c r="Y195" s="271"/>
      <c r="Z195" s="273"/>
      <c r="AA195" s="271"/>
      <c r="AB195" s="271"/>
      <c r="AC195" s="271"/>
      <c r="AD195" s="272"/>
      <c r="AF195" s="273"/>
      <c r="AG195" s="273"/>
      <c r="AH195" s="273"/>
      <c r="AI195" s="271"/>
      <c r="AJ195" s="273"/>
      <c r="AK195" s="271"/>
      <c r="AL195" s="271"/>
      <c r="AM195" s="271"/>
      <c r="AN195" s="272"/>
      <c r="AP195" s="273"/>
      <c r="AQ195" s="273"/>
      <c r="AR195" s="273"/>
      <c r="AS195" s="271"/>
      <c r="AT195" s="273"/>
      <c r="AU195" s="271"/>
      <c r="AV195" s="271"/>
      <c r="AW195" s="271"/>
      <c r="AX195" s="272"/>
      <c r="AZ195" s="273"/>
      <c r="BA195" s="273"/>
      <c r="BB195" s="273"/>
      <c r="BC195" s="271"/>
      <c r="BD195" s="273"/>
      <c r="BE195" s="271"/>
      <c r="BF195" s="271"/>
      <c r="BG195" s="271"/>
      <c r="BH195" s="272"/>
    </row>
    <row r="196" spans="1:60" ht="12.75">
      <c r="A196" s="163"/>
      <c r="B196" s="271"/>
      <c r="C196" s="271"/>
      <c r="D196" s="271"/>
      <c r="E196" s="271"/>
      <c r="F196" s="271"/>
      <c r="G196" s="271"/>
      <c r="H196" s="271"/>
      <c r="I196" s="271"/>
      <c r="J196" s="272"/>
      <c r="L196" s="273"/>
      <c r="M196" s="273"/>
      <c r="N196" s="273"/>
      <c r="O196" s="271"/>
      <c r="P196" s="273"/>
      <c r="Q196" s="271"/>
      <c r="R196" s="271"/>
      <c r="S196" s="271"/>
      <c r="T196" s="272"/>
      <c r="V196" s="273"/>
      <c r="W196" s="273"/>
      <c r="X196" s="273"/>
      <c r="Y196" s="271"/>
      <c r="Z196" s="273"/>
      <c r="AA196" s="271"/>
      <c r="AB196" s="271"/>
      <c r="AC196" s="271"/>
      <c r="AD196" s="272"/>
      <c r="AF196" s="273"/>
      <c r="AG196" s="273"/>
      <c r="AH196" s="273"/>
      <c r="AI196" s="271"/>
      <c r="AJ196" s="273"/>
      <c r="AK196" s="271"/>
      <c r="AL196" s="271"/>
      <c r="AM196" s="271"/>
      <c r="AN196" s="272"/>
      <c r="AP196" s="273"/>
      <c r="AQ196" s="273"/>
      <c r="AR196" s="273"/>
      <c r="AS196" s="271"/>
      <c r="AT196" s="273"/>
      <c r="AU196" s="271"/>
      <c r="AV196" s="271"/>
      <c r="AW196" s="271"/>
      <c r="AX196" s="272"/>
      <c r="AZ196" s="273"/>
      <c r="BA196" s="273"/>
      <c r="BB196" s="273"/>
      <c r="BC196" s="271"/>
      <c r="BD196" s="273"/>
      <c r="BE196" s="271"/>
      <c r="BF196" s="271"/>
      <c r="BG196" s="271"/>
      <c r="BH196" s="272"/>
    </row>
    <row r="197" spans="1:60" ht="12.75">
      <c r="A197" s="163"/>
      <c r="B197" s="271"/>
      <c r="C197" s="271"/>
      <c r="D197" s="271"/>
      <c r="E197" s="271"/>
      <c r="F197" s="271"/>
      <c r="G197" s="271"/>
      <c r="H197" s="271"/>
      <c r="I197" s="271"/>
      <c r="J197" s="272"/>
      <c r="L197" s="273"/>
      <c r="M197" s="273"/>
      <c r="N197" s="273"/>
      <c r="O197" s="271"/>
      <c r="P197" s="273"/>
      <c r="Q197" s="271"/>
      <c r="R197" s="271"/>
      <c r="S197" s="271"/>
      <c r="T197" s="272"/>
      <c r="V197" s="273"/>
      <c r="W197" s="273"/>
      <c r="X197" s="273"/>
      <c r="Y197" s="271"/>
      <c r="Z197" s="273"/>
      <c r="AA197" s="271"/>
      <c r="AB197" s="271"/>
      <c r="AC197" s="271"/>
      <c r="AD197" s="272"/>
      <c r="AF197" s="273"/>
      <c r="AG197" s="273"/>
      <c r="AH197" s="273"/>
      <c r="AI197" s="271"/>
      <c r="AJ197" s="273"/>
      <c r="AK197" s="271"/>
      <c r="AL197" s="271"/>
      <c r="AM197" s="271"/>
      <c r="AN197" s="272"/>
      <c r="AP197" s="273"/>
      <c r="AQ197" s="273"/>
      <c r="AR197" s="273"/>
      <c r="AS197" s="271"/>
      <c r="AT197" s="273"/>
      <c r="AU197" s="271"/>
      <c r="AV197" s="271"/>
      <c r="AW197" s="271"/>
      <c r="AX197" s="272"/>
      <c r="AZ197" s="273"/>
      <c r="BA197" s="273"/>
      <c r="BB197" s="273"/>
      <c r="BC197" s="271"/>
      <c r="BD197" s="273"/>
      <c r="BE197" s="271"/>
      <c r="BF197" s="271"/>
      <c r="BG197" s="271"/>
      <c r="BH197" s="272"/>
    </row>
  </sheetData>
  <sheetProtection/>
  <printOptions/>
  <pageMargins left="0.35433070866141736" right="0.2755905511811024" top="0.5905511811023623" bottom="0.2755905511811024" header="0.31496062992125984" footer="0.1968503937007874"/>
  <pageSetup fitToWidth="100"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3.xml><?xml version="1.0" encoding="utf-8"?>
<worksheet xmlns="http://schemas.openxmlformats.org/spreadsheetml/2006/main" xmlns:r="http://schemas.openxmlformats.org/officeDocument/2006/relationships">
  <dimension ref="A1:BW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9.28125" style="38" bestFit="1" customWidth="1"/>
    <col min="5" max="5" width="8.7109375" style="38" bestFit="1" customWidth="1"/>
    <col min="6" max="12" width="8.7109375" style="38" customWidth="1"/>
    <col min="13" max="13" width="1.7109375" style="2" customWidth="1"/>
    <col min="14" max="24" width="8.7109375" style="38" customWidth="1"/>
    <col min="25" max="25" width="1.7109375" style="2" customWidth="1"/>
    <col min="26" max="29" width="8.7109375" style="38" customWidth="1"/>
    <col min="30" max="30" width="8.57421875" style="38" bestFit="1" customWidth="1"/>
    <col min="31" max="35" width="8.57421875" style="38" customWidth="1"/>
    <col min="36" max="36" width="8.7109375" style="189" customWidth="1"/>
    <col min="37" max="37" width="1.57421875" style="2" customWidth="1"/>
    <col min="38" max="41" width="8.7109375" style="38" customWidth="1"/>
    <col min="42" max="47" width="8.57421875" style="38" customWidth="1"/>
    <col min="48" max="48" width="8.7109375" style="189" customWidth="1"/>
    <col min="49" max="49" width="1.7109375" style="2" customWidth="1"/>
    <col min="50" max="59" width="8.7109375" style="38" customWidth="1"/>
    <col min="60" max="60" width="8.7109375" style="189" customWidth="1"/>
    <col min="61" max="61" width="1.7109375" style="2" customWidth="1"/>
    <col min="62" max="65" width="8.7109375" style="13" customWidth="1"/>
    <col min="66" max="71" width="8.7109375" style="38" customWidth="1"/>
    <col min="72" max="72" width="10.421875" style="189" bestFit="1" customWidth="1"/>
    <col min="73" max="73" width="1.7109375" style="2" customWidth="1"/>
    <col min="74" max="74" width="11.421875" style="0" customWidth="1"/>
    <col min="75" max="75" width="12.7109375" style="3" bestFit="1" customWidth="1"/>
    <col min="76" max="76" width="11.28125" style="3" bestFit="1" customWidth="1"/>
    <col min="77" max="78" width="12.00390625" style="3" bestFit="1" customWidth="1"/>
    <col min="79" max="80" width="12.7109375" style="3" bestFit="1" customWidth="1"/>
    <col min="81" max="81" width="10.7109375" style="3" bestFit="1" customWidth="1"/>
    <col min="82" max="82" width="12.7109375" style="3" bestFit="1" customWidth="1"/>
    <col min="83" max="84" width="12.00390625" style="3" bestFit="1" customWidth="1"/>
    <col min="85" max="85" width="12.7109375" style="3" bestFit="1" customWidth="1"/>
    <col min="86" max="86" width="14.57421875" style="3" bestFit="1" customWidth="1"/>
    <col min="87" max="87" width="10.421875" style="3" bestFit="1" customWidth="1"/>
    <col min="88" max="88" width="9.140625" style="3" customWidth="1"/>
    <col min="89" max="89" width="11.00390625" style="3" bestFit="1" customWidth="1"/>
    <col min="90" max="90" width="10.8515625" style="3" bestFit="1" customWidth="1"/>
    <col min="91" max="91" width="10.140625" style="3" bestFit="1" customWidth="1"/>
    <col min="92" max="92" width="11.00390625" style="3" bestFit="1" customWidth="1"/>
    <col min="93" max="95" width="10.7109375" style="3" bestFit="1" customWidth="1"/>
    <col min="96" max="96" width="12.00390625" style="3" bestFit="1" customWidth="1"/>
    <col min="97" max="97" width="15.140625" style="3" bestFit="1" customWidth="1"/>
    <col min="98" max="98" width="12.7109375" style="3" bestFit="1" customWidth="1"/>
    <col min="99" max="100" width="12.00390625" style="3" bestFit="1" customWidth="1"/>
    <col min="101" max="101" width="11.421875" style="3" customWidth="1"/>
    <col min="102" max="102" width="10.28125" style="3" bestFit="1" customWidth="1"/>
    <col min="103" max="103" width="11.421875" style="3" customWidth="1"/>
    <col min="104" max="104" width="10.8515625" style="3" bestFit="1" customWidth="1"/>
    <col min="105" max="105" width="10.421875" style="3" bestFit="1" customWidth="1"/>
    <col min="106" max="107" width="11.421875" style="3" customWidth="1"/>
    <col min="108" max="108" width="15.140625" style="3" bestFit="1" customWidth="1"/>
    <col min="109" max="112" width="12.00390625" style="3" bestFit="1" customWidth="1"/>
    <col min="113" max="113" width="13.8515625" style="3" bestFit="1" customWidth="1"/>
    <col min="114" max="114" width="11.00390625" style="3" bestFit="1" customWidth="1"/>
    <col min="115" max="115" width="10.7109375" style="3" bestFit="1" customWidth="1"/>
    <col min="116" max="129" width="12.00390625" style="3" bestFit="1" customWidth="1"/>
    <col min="130" max="130" width="13.8515625" style="3" bestFit="1" customWidth="1"/>
    <col min="131" max="131" width="10.421875" style="3" bestFit="1" customWidth="1"/>
    <col min="132" max="132" width="9.140625" style="3" customWidth="1"/>
    <col min="133" max="134" width="12.00390625" style="3" bestFit="1" customWidth="1"/>
    <col min="135" max="135" width="12.7109375" style="3" bestFit="1" customWidth="1"/>
    <col min="136" max="136" width="14.57421875" style="3" bestFit="1" customWidth="1"/>
    <col min="137" max="141" width="12.00390625" style="3" bestFit="1" customWidth="1"/>
    <col min="142" max="142" width="13.8515625" style="3" bestFit="1" customWidth="1"/>
    <col min="143" max="143" width="11.421875" style="3" customWidth="1"/>
    <col min="144" max="145" width="12.00390625" style="3" bestFit="1" customWidth="1"/>
    <col min="146" max="146" width="11.00390625" style="3" bestFit="1" customWidth="1"/>
    <col min="147" max="147" width="10.8515625" style="3" bestFit="1" customWidth="1"/>
    <col min="148" max="148" width="9.421875" style="3" bestFit="1" customWidth="1"/>
    <col min="149" max="149" width="11.00390625" style="3" bestFit="1" customWidth="1"/>
    <col min="150" max="152" width="10.7109375" style="3" bestFit="1" customWidth="1"/>
    <col min="153" max="153" width="12.00390625" style="3" bestFit="1" customWidth="1"/>
    <col min="154" max="16384" width="12.00390625" style="3" customWidth="1"/>
  </cols>
  <sheetData>
    <row r="1" spans="1:73" s="9" customFormat="1" ht="19.5" customHeight="1">
      <c r="A1" s="160" t="s">
        <v>295</v>
      </c>
      <c r="F1" s="19"/>
      <c r="G1" s="19"/>
      <c r="H1" s="19"/>
      <c r="I1" s="19"/>
      <c r="J1" s="19"/>
      <c r="K1" s="19"/>
      <c r="L1" s="19"/>
      <c r="M1" s="10"/>
      <c r="R1" s="19"/>
      <c r="S1" s="19"/>
      <c r="T1" s="19"/>
      <c r="U1" s="19"/>
      <c r="V1" s="19"/>
      <c r="W1" s="19"/>
      <c r="X1" s="19"/>
      <c r="Y1" s="19"/>
      <c r="AD1" s="19"/>
      <c r="AE1" s="19"/>
      <c r="AF1" s="19"/>
      <c r="AG1" s="19"/>
      <c r="AH1" s="19"/>
      <c r="AI1" s="19"/>
      <c r="AJ1" s="187"/>
      <c r="AK1" s="19"/>
      <c r="AP1" s="19"/>
      <c r="AQ1" s="19"/>
      <c r="AR1" s="19"/>
      <c r="AS1" s="19"/>
      <c r="AT1" s="19"/>
      <c r="AU1" s="19"/>
      <c r="AV1" s="187"/>
      <c r="AW1" s="19"/>
      <c r="BB1" s="19"/>
      <c r="BC1" s="19"/>
      <c r="BD1" s="19"/>
      <c r="BE1" s="19"/>
      <c r="BF1" s="19"/>
      <c r="BG1" s="19"/>
      <c r="BH1" s="187"/>
      <c r="BJ1" s="10"/>
      <c r="BK1" s="10"/>
      <c r="BL1" s="10"/>
      <c r="BM1" s="10"/>
      <c r="BN1" s="19"/>
      <c r="BO1" s="19"/>
      <c r="BP1" s="19"/>
      <c r="BQ1" s="19"/>
      <c r="BR1" s="19"/>
      <c r="BS1" s="19"/>
      <c r="BT1" s="187"/>
      <c r="BU1" s="14"/>
    </row>
    <row r="2" spans="1:73" s="9" customFormat="1" ht="19.5" customHeight="1">
      <c r="A2" s="161" t="str">
        <f>'Balance Sheets'!A2</f>
        <v>By segments and quarters as of December 31, 2014</v>
      </c>
      <c r="F2" s="19"/>
      <c r="G2" s="19"/>
      <c r="H2" s="19"/>
      <c r="I2" s="19"/>
      <c r="J2" s="19"/>
      <c r="K2" s="19"/>
      <c r="L2" s="19"/>
      <c r="M2" s="10"/>
      <c r="N2" s="357"/>
      <c r="R2" s="19"/>
      <c r="S2" s="19"/>
      <c r="T2" s="19"/>
      <c r="U2" s="19"/>
      <c r="V2" s="19"/>
      <c r="W2" s="19"/>
      <c r="X2" s="19"/>
      <c r="Y2" s="19"/>
      <c r="AD2" s="19"/>
      <c r="AE2" s="19"/>
      <c r="AF2" s="19"/>
      <c r="AG2" s="19"/>
      <c r="AH2" s="19"/>
      <c r="AI2" s="19"/>
      <c r="AJ2" s="187"/>
      <c r="AK2" s="19"/>
      <c r="AP2" s="19"/>
      <c r="AQ2" s="19"/>
      <c r="AR2" s="19"/>
      <c r="AS2" s="19"/>
      <c r="AT2" s="19"/>
      <c r="AU2" s="19"/>
      <c r="AV2" s="187"/>
      <c r="AW2" s="19"/>
      <c r="BB2" s="19"/>
      <c r="BC2" s="19"/>
      <c r="BD2" s="19"/>
      <c r="BE2" s="19"/>
      <c r="BF2" s="19"/>
      <c r="BG2" s="19"/>
      <c r="BH2" s="187"/>
      <c r="BJ2" s="10"/>
      <c r="BK2" s="10"/>
      <c r="BL2" s="10"/>
      <c r="BM2" s="10"/>
      <c r="BN2" s="19"/>
      <c r="BO2" s="19"/>
      <c r="BP2" s="19"/>
      <c r="BQ2" s="19"/>
      <c r="BR2" s="19"/>
      <c r="BS2" s="19"/>
      <c r="BT2" s="187"/>
      <c r="BU2" s="14"/>
    </row>
    <row r="3" spans="1:72" s="14" customFormat="1" ht="12" customHeight="1">
      <c r="A3" s="162"/>
      <c r="B3" s="164"/>
      <c r="C3" s="164"/>
      <c r="D3" s="164"/>
      <c r="E3" s="164"/>
      <c r="F3" s="177"/>
      <c r="G3" s="177"/>
      <c r="H3" s="177"/>
      <c r="I3" s="177"/>
      <c r="J3" s="177"/>
      <c r="K3" s="177"/>
      <c r="L3" s="21"/>
      <c r="M3" s="8"/>
      <c r="N3" s="358"/>
      <c r="R3" s="21"/>
      <c r="S3" s="21"/>
      <c r="T3" s="21"/>
      <c r="U3" s="21"/>
      <c r="V3" s="21"/>
      <c r="W3" s="21"/>
      <c r="X3" s="21"/>
      <c r="Y3" s="21"/>
      <c r="AD3" s="21"/>
      <c r="AE3" s="21"/>
      <c r="AF3" s="21"/>
      <c r="AG3" s="21"/>
      <c r="AH3" s="21"/>
      <c r="AI3" s="21"/>
      <c r="AJ3" s="179"/>
      <c r="AK3" s="21"/>
      <c r="AP3" s="21"/>
      <c r="AQ3" s="21"/>
      <c r="AR3" s="21"/>
      <c r="AS3" s="21"/>
      <c r="AT3" s="21"/>
      <c r="AU3" s="21"/>
      <c r="AV3" s="179"/>
      <c r="AW3" s="21"/>
      <c r="BB3" s="21"/>
      <c r="BC3" s="21"/>
      <c r="BD3" s="21"/>
      <c r="BE3" s="21"/>
      <c r="BF3" s="21"/>
      <c r="BG3" s="21"/>
      <c r="BH3" s="179"/>
      <c r="BJ3" s="176"/>
      <c r="BK3" s="176"/>
      <c r="BL3" s="176"/>
      <c r="BM3" s="176"/>
      <c r="BN3" s="21"/>
      <c r="BO3" s="21"/>
      <c r="BP3" s="21"/>
      <c r="BQ3" s="21"/>
      <c r="BR3" s="21"/>
      <c r="BS3" s="21"/>
      <c r="BT3" s="179"/>
    </row>
    <row r="4" spans="1:72" s="11" customFormat="1" ht="19.5" customHeight="1">
      <c r="A4" s="164"/>
      <c r="B4" s="109" t="s">
        <v>22</v>
      </c>
      <c r="C4" s="177"/>
      <c r="D4" s="177"/>
      <c r="E4" s="177"/>
      <c r="F4" s="177"/>
      <c r="G4" s="177"/>
      <c r="H4" s="177"/>
      <c r="I4" s="177"/>
      <c r="J4" s="177"/>
      <c r="K4" s="177"/>
      <c r="L4" s="22"/>
      <c r="N4" s="109" t="s">
        <v>21</v>
      </c>
      <c r="O4" s="22"/>
      <c r="P4" s="22"/>
      <c r="Q4" s="22"/>
      <c r="R4" s="22"/>
      <c r="S4" s="22"/>
      <c r="T4" s="22"/>
      <c r="U4" s="22"/>
      <c r="V4" s="22"/>
      <c r="W4" s="22"/>
      <c r="X4" s="22"/>
      <c r="Z4" s="109" t="s">
        <v>6</v>
      </c>
      <c r="AA4" s="22"/>
      <c r="AB4" s="22"/>
      <c r="AC4" s="22"/>
      <c r="AD4" s="22"/>
      <c r="AE4" s="22"/>
      <c r="AF4" s="22"/>
      <c r="AG4" s="22"/>
      <c r="AH4" s="22"/>
      <c r="AI4" s="22"/>
      <c r="AJ4" s="188"/>
      <c r="AL4" s="109" t="s">
        <v>55</v>
      </c>
      <c r="AM4" s="22"/>
      <c r="AN4" s="22"/>
      <c r="AO4" s="22"/>
      <c r="AP4" s="22"/>
      <c r="AQ4" s="22"/>
      <c r="AR4" s="22"/>
      <c r="AS4" s="22"/>
      <c r="AT4" s="22"/>
      <c r="AU4" s="22"/>
      <c r="AV4" s="188"/>
      <c r="AX4" s="109" t="s">
        <v>57</v>
      </c>
      <c r="AY4" s="22"/>
      <c r="AZ4" s="22"/>
      <c r="BA4" s="22"/>
      <c r="BB4" s="22"/>
      <c r="BC4" s="22"/>
      <c r="BD4" s="22"/>
      <c r="BE4" s="22"/>
      <c r="BF4" s="22"/>
      <c r="BG4" s="22"/>
      <c r="BH4" s="188"/>
      <c r="BJ4" s="109" t="s">
        <v>41</v>
      </c>
      <c r="BK4" s="176"/>
      <c r="BL4" s="176"/>
      <c r="BM4" s="176"/>
      <c r="BN4" s="22"/>
      <c r="BO4" s="22"/>
      <c r="BP4" s="22"/>
      <c r="BQ4" s="22"/>
      <c r="BR4" s="22"/>
      <c r="BS4" s="22"/>
      <c r="BT4" s="188"/>
    </row>
    <row r="5" spans="1:73" s="76" customFormat="1" ht="19.5" customHeight="1" thickBot="1">
      <c r="A5" s="34" t="s">
        <v>65</v>
      </c>
      <c r="B5" s="15" t="s">
        <v>119</v>
      </c>
      <c r="C5" s="15" t="s">
        <v>121</v>
      </c>
      <c r="D5" s="15" t="s">
        <v>122</v>
      </c>
      <c r="E5" s="15" t="s">
        <v>123</v>
      </c>
      <c r="F5" s="18">
        <v>2013</v>
      </c>
      <c r="G5" s="15" t="s">
        <v>124</v>
      </c>
      <c r="H5" s="15" t="s">
        <v>130</v>
      </c>
      <c r="I5" s="15" t="s">
        <v>133</v>
      </c>
      <c r="J5" s="15" t="s">
        <v>134</v>
      </c>
      <c r="K5" s="18">
        <v>2014</v>
      </c>
      <c r="L5" s="18" t="s">
        <v>125</v>
      </c>
      <c r="M5" s="75"/>
      <c r="N5" s="15" t="s">
        <v>119</v>
      </c>
      <c r="O5" s="15" t="s">
        <v>121</v>
      </c>
      <c r="P5" s="15" t="s">
        <v>122</v>
      </c>
      <c r="Q5" s="15" t="s">
        <v>123</v>
      </c>
      <c r="R5" s="18">
        <v>2013</v>
      </c>
      <c r="S5" s="15" t="s">
        <v>124</v>
      </c>
      <c r="T5" s="15" t="s">
        <v>130</v>
      </c>
      <c r="U5" s="15" t="s">
        <v>133</v>
      </c>
      <c r="V5" s="15" t="s">
        <v>134</v>
      </c>
      <c r="W5" s="18">
        <v>2014</v>
      </c>
      <c r="X5" s="18" t="s">
        <v>125</v>
      </c>
      <c r="Y5" s="75"/>
      <c r="Z5" s="15" t="s">
        <v>119</v>
      </c>
      <c r="AA5" s="15" t="s">
        <v>121</v>
      </c>
      <c r="AB5" s="15" t="s">
        <v>122</v>
      </c>
      <c r="AC5" s="15" t="s">
        <v>123</v>
      </c>
      <c r="AD5" s="18">
        <v>2013</v>
      </c>
      <c r="AE5" s="15" t="s">
        <v>124</v>
      </c>
      <c r="AF5" s="15" t="s">
        <v>130</v>
      </c>
      <c r="AG5" s="15" t="s">
        <v>133</v>
      </c>
      <c r="AH5" s="15" t="s">
        <v>134</v>
      </c>
      <c r="AI5" s="18">
        <v>2014</v>
      </c>
      <c r="AJ5" s="18" t="s">
        <v>125</v>
      </c>
      <c r="AK5" s="75"/>
      <c r="AL5" s="15" t="s">
        <v>119</v>
      </c>
      <c r="AM5" s="15" t="s">
        <v>121</v>
      </c>
      <c r="AN5" s="15" t="s">
        <v>122</v>
      </c>
      <c r="AO5" s="15" t="s">
        <v>123</v>
      </c>
      <c r="AP5" s="18">
        <v>2013</v>
      </c>
      <c r="AQ5" s="15" t="s">
        <v>124</v>
      </c>
      <c r="AR5" s="15" t="s">
        <v>130</v>
      </c>
      <c r="AS5" s="15" t="s">
        <v>133</v>
      </c>
      <c r="AT5" s="15" t="s">
        <v>134</v>
      </c>
      <c r="AU5" s="18">
        <v>2014</v>
      </c>
      <c r="AV5" s="18" t="s">
        <v>125</v>
      </c>
      <c r="AW5" s="75"/>
      <c r="AX5" s="15" t="s">
        <v>119</v>
      </c>
      <c r="AY5" s="15" t="s">
        <v>121</v>
      </c>
      <c r="AZ5" s="15" t="s">
        <v>122</v>
      </c>
      <c r="BA5" s="15" t="s">
        <v>123</v>
      </c>
      <c r="BB5" s="18">
        <v>2013</v>
      </c>
      <c r="BC5" s="15" t="s">
        <v>124</v>
      </c>
      <c r="BD5" s="15" t="s">
        <v>130</v>
      </c>
      <c r="BE5" s="15" t="s">
        <v>133</v>
      </c>
      <c r="BF5" s="15" t="s">
        <v>134</v>
      </c>
      <c r="BG5" s="18">
        <v>2014</v>
      </c>
      <c r="BH5" s="18" t="s">
        <v>125</v>
      </c>
      <c r="BI5" s="75"/>
      <c r="BJ5" s="15" t="s">
        <v>119</v>
      </c>
      <c r="BK5" s="15" t="s">
        <v>121</v>
      </c>
      <c r="BL5" s="15" t="s">
        <v>122</v>
      </c>
      <c r="BM5" s="15" t="s">
        <v>123</v>
      </c>
      <c r="BN5" s="18">
        <v>2013</v>
      </c>
      <c r="BO5" s="15" t="s">
        <v>124</v>
      </c>
      <c r="BP5" s="15" t="s">
        <v>130</v>
      </c>
      <c r="BQ5" s="15" t="s">
        <v>133</v>
      </c>
      <c r="BR5" s="15" t="s">
        <v>134</v>
      </c>
      <c r="BS5" s="18">
        <v>2014</v>
      </c>
      <c r="BT5" s="18" t="s">
        <v>125</v>
      </c>
      <c r="BU5" s="327"/>
    </row>
    <row r="6" spans="1:75" s="37" customFormat="1" ht="12.75" customHeight="1">
      <c r="A6" s="43" t="s">
        <v>45</v>
      </c>
      <c r="B6" s="180">
        <v>21804.503539999998</v>
      </c>
      <c r="C6" s="180">
        <v>16848.481140000004</v>
      </c>
      <c r="D6" s="180">
        <v>16692.75481</v>
      </c>
      <c r="E6" s="180">
        <v>16704.99126999999</v>
      </c>
      <c r="F6" s="194">
        <f>SUM(B6:E6)</f>
        <v>72050.73075999999</v>
      </c>
      <c r="G6" s="180">
        <v>21811.30859</v>
      </c>
      <c r="H6" s="180">
        <v>17096.32097</v>
      </c>
      <c r="I6" s="180">
        <v>17392.929630000006</v>
      </c>
      <c r="J6" s="180">
        <v>17582.11905999999</v>
      </c>
      <c r="K6" s="194">
        <f aca="true" t="shared" si="0" ref="K6:K19">SUM(G6:J6)</f>
        <v>73882.67825</v>
      </c>
      <c r="L6" s="277">
        <f>IF(OR(AND(F6&lt;0,K6&gt;0),AND(F6&gt;0,K6&lt;0),SUM(F6)=0,SUM(F6)="-",SUM(K6)="-"),"-",(SUM(K6-F6))/SUM(F6))</f>
        <v>0.025425800275394823</v>
      </c>
      <c r="M6" s="128"/>
      <c r="N6" s="180">
        <v>15196.697259999999</v>
      </c>
      <c r="O6" s="180">
        <v>10754.707620000003</v>
      </c>
      <c r="P6" s="180">
        <v>10650.253919999996</v>
      </c>
      <c r="Q6" s="180">
        <v>9977.046139999999</v>
      </c>
      <c r="R6" s="194">
        <f aca="true" t="shared" si="1" ref="R6:R19">SUM(N6:Q6)</f>
        <v>46578.704939999996</v>
      </c>
      <c r="S6" s="180">
        <v>15216.86356</v>
      </c>
      <c r="T6" s="180">
        <v>10846.468009999995</v>
      </c>
      <c r="U6" s="180">
        <v>11253.750610000003</v>
      </c>
      <c r="V6" s="180">
        <v>11005.330690000003</v>
      </c>
      <c r="W6" s="194">
        <f aca="true" t="shared" si="2" ref="W6:W19">SUM(S6:V6)</f>
        <v>48322.41287</v>
      </c>
      <c r="X6" s="277">
        <f>IF(OR(AND(R6&lt;0,W6&gt;0),AND(R6&gt;0,W6&lt;0),SUM(R6)=0,SUM(R6)="-",SUM(W6)="-"),"-",(SUM(W6-R6))/SUM(R6))</f>
        <v>0.03743573232115724</v>
      </c>
      <c r="Y6" s="128"/>
      <c r="Z6" s="180">
        <v>6621.80321</v>
      </c>
      <c r="AA6" s="180">
        <v>6105.50785</v>
      </c>
      <c r="AB6" s="180">
        <v>6058.931770000003</v>
      </c>
      <c r="AC6" s="180">
        <v>6743.676219999998</v>
      </c>
      <c r="AD6" s="194">
        <f aca="true" t="shared" si="3" ref="AD6:AD19">SUM(Z6:AC6)</f>
        <v>25529.91905</v>
      </c>
      <c r="AE6" s="180">
        <v>6615.063359999999</v>
      </c>
      <c r="AF6" s="180">
        <v>6273.769220000001</v>
      </c>
      <c r="AG6" s="180">
        <v>6155.766530000003</v>
      </c>
      <c r="AH6" s="180">
        <v>6615.7499299999945</v>
      </c>
      <c r="AI6" s="194">
        <f aca="true" t="shared" si="4" ref="AI6:AI19">SUM(AE6:AH6)</f>
        <v>25660.349039999997</v>
      </c>
      <c r="AJ6" s="277">
        <f aca="true" t="shared" si="5" ref="AJ6:AJ34">IF(OR(AND(AD6&lt;0,AI6&gt;0),AND(AD6&gt;0,AI6&lt;0),SUM(AD6)=0,SUM(AD6)="-",SUM(AI6)="-"),"-",(SUM(AI6-AD6))/SUM(AD6))</f>
        <v>0.005108907307718114</v>
      </c>
      <c r="AK6" s="128"/>
      <c r="AL6" s="180">
        <v>0</v>
      </c>
      <c r="AM6" s="180">
        <v>0</v>
      </c>
      <c r="AN6" s="180">
        <v>0</v>
      </c>
      <c r="AO6" s="180">
        <v>0</v>
      </c>
      <c r="AP6" s="194">
        <f aca="true" t="shared" si="6" ref="AP6:AP19">SUM(AL6:AO6)</f>
        <v>0</v>
      </c>
      <c r="AQ6" s="180">
        <v>0</v>
      </c>
      <c r="AR6" s="180">
        <v>0</v>
      </c>
      <c r="AS6" s="180">
        <v>0</v>
      </c>
      <c r="AT6" s="180">
        <v>0</v>
      </c>
      <c r="AU6" s="194">
        <f aca="true" t="shared" si="7" ref="AU6:AU19">SUM(AQ6:AT6)</f>
        <v>0</v>
      </c>
      <c r="AV6" s="277" t="str">
        <f aca="true" t="shared" si="8" ref="AV6:AV34">IF(OR(AND(AP6&lt;0,AU6&gt;0),AND(AP6&gt;0,AU6&lt;0),SUM(AP6)=0,SUM(AP6)="-",SUM(AU6)="-"),"-",(SUM(AU6-AP6))/SUM(AP6))</f>
        <v>-</v>
      </c>
      <c r="AW6" s="128"/>
      <c r="AX6" s="180">
        <v>0</v>
      </c>
      <c r="AY6" s="180">
        <v>0</v>
      </c>
      <c r="AZ6" s="180">
        <v>0</v>
      </c>
      <c r="BA6" s="180">
        <v>0</v>
      </c>
      <c r="BB6" s="194">
        <f aca="true" t="shared" si="9" ref="BB6:BB19">SUM(AX6:BA6)</f>
        <v>0</v>
      </c>
      <c r="BC6" s="180">
        <v>0</v>
      </c>
      <c r="BD6" s="180">
        <v>0</v>
      </c>
      <c r="BE6" s="180">
        <v>0</v>
      </c>
      <c r="BF6" s="180">
        <v>0</v>
      </c>
      <c r="BG6" s="194">
        <f aca="true" t="shared" si="10" ref="BG6:BG19">SUM(BC6:BF6)</f>
        <v>0</v>
      </c>
      <c r="BH6" s="277" t="str">
        <f aca="true" t="shared" si="11" ref="BH6:BH34">IF(OR(AND(BB6&lt;0,BG6&gt;0),AND(BB6&gt;0,BG6&lt;0),SUM(BB6)=0,SUM(BB6)="-",SUM(BG6)="-"),"-",(SUM(BG6-BB6))/SUM(BB6))</f>
        <v>-</v>
      </c>
      <c r="BI6" s="128"/>
      <c r="BJ6" s="180">
        <v>-13.99693</v>
      </c>
      <c r="BK6" s="180">
        <v>-11.734329999999998</v>
      </c>
      <c r="BL6" s="180">
        <v>-16.430880000000002</v>
      </c>
      <c r="BM6" s="180">
        <v>-15.731090000000002</v>
      </c>
      <c r="BN6" s="194">
        <f aca="true" t="shared" si="12" ref="BN6:BN19">SUM(BJ6:BM6)</f>
        <v>-57.89323</v>
      </c>
      <c r="BO6" s="180">
        <v>-20.61833</v>
      </c>
      <c r="BP6" s="180">
        <v>-23.916259999999994</v>
      </c>
      <c r="BQ6" s="180">
        <v>-16.58751</v>
      </c>
      <c r="BR6" s="180">
        <v>-38.96156000000001</v>
      </c>
      <c r="BS6" s="194">
        <f aca="true" t="shared" si="13" ref="BS6:BS19">SUM(BO6:BR6)</f>
        <v>-100.08366000000001</v>
      </c>
      <c r="BT6" s="277">
        <f aca="true" t="shared" si="14" ref="BT6:BT34">IF(OR(AND(BN6&lt;0,BS6&gt;0),AND(BN6&gt;0,BS6&lt;0),SUM(BN6)=0,SUM(BN6)="-",SUM(BS6)="-"),"-",(SUM(BS6-BN6))/SUM(BN6))</f>
        <v>0.728762758616163</v>
      </c>
      <c r="BU6" s="128"/>
      <c r="BW6" s="145"/>
    </row>
    <row r="7" spans="1:75" s="4" customFormat="1" ht="12.75" customHeight="1">
      <c r="A7" s="46" t="s">
        <v>24</v>
      </c>
      <c r="B7" s="181">
        <v>-1444.77485</v>
      </c>
      <c r="C7" s="181">
        <v>-1252.12263</v>
      </c>
      <c r="D7" s="181">
        <v>-977.8713399999997</v>
      </c>
      <c r="E7" s="181">
        <v>-865.9867500000009</v>
      </c>
      <c r="F7" s="194">
        <f>SUM(B7:E7)</f>
        <v>-4540.755570000001</v>
      </c>
      <c r="G7" s="181">
        <v>-1361.80727</v>
      </c>
      <c r="H7" s="181">
        <v>-1129.97162</v>
      </c>
      <c r="I7" s="181">
        <v>-1117.5486799999999</v>
      </c>
      <c r="J7" s="181">
        <v>-853.50133</v>
      </c>
      <c r="K7" s="194">
        <f t="shared" si="0"/>
        <v>-4462.8289</v>
      </c>
      <c r="L7" s="277">
        <f aca="true" t="shared" si="15" ref="L7:L37">IF(OR(AND(F7&lt;0,K7&gt;0),AND(F7&gt;0,K7&lt;0),SUM(F7)=0,SUM(F7)="-",SUM(K7)="-"),"-",(SUM(K7-F7))/SUM(F7))</f>
        <v>-0.017161608635102268</v>
      </c>
      <c r="M7" s="17"/>
      <c r="N7" s="181">
        <v>-1310.26994</v>
      </c>
      <c r="O7" s="181">
        <v>-1121.1657900000002</v>
      </c>
      <c r="P7" s="181">
        <v>-858.5276800000001</v>
      </c>
      <c r="Q7" s="181">
        <v>-691.5012499999998</v>
      </c>
      <c r="R7" s="194">
        <f t="shared" si="1"/>
        <v>-3981.46466</v>
      </c>
      <c r="S7" s="181">
        <v>-1226.96751</v>
      </c>
      <c r="T7" s="181">
        <v>-936.1265699999999</v>
      </c>
      <c r="U7" s="181">
        <v>-959.2647100000004</v>
      </c>
      <c r="V7" s="181">
        <v>-838.5263299999997</v>
      </c>
      <c r="W7" s="194">
        <f t="shared" si="2"/>
        <v>-3960.88512</v>
      </c>
      <c r="X7" s="277">
        <f aca="true" t="shared" si="16" ref="X7:X37">IF(OR(AND(R7&lt;0,W7&gt;0),AND(R7&gt;0,W7&lt;0),SUM(R7)=0,SUM(R7)="-",SUM(W7)="-"),"-",(SUM(W7-R7))/SUM(R7))</f>
        <v>-0.00516883653564821</v>
      </c>
      <c r="Y7" s="17"/>
      <c r="Z7" s="181">
        <v>-148.50184</v>
      </c>
      <c r="AA7" s="181">
        <v>-142.69117000000003</v>
      </c>
      <c r="AB7" s="181">
        <v>-135.77453999999994</v>
      </c>
      <c r="AC7" s="181">
        <v>-190.2165900000001</v>
      </c>
      <c r="AD7" s="194">
        <f t="shared" si="3"/>
        <v>-617.1841400000001</v>
      </c>
      <c r="AE7" s="181">
        <v>-155.45809</v>
      </c>
      <c r="AF7" s="181">
        <v>-217.76131</v>
      </c>
      <c r="AG7" s="181">
        <v>-174.87147999999996</v>
      </c>
      <c r="AH7" s="181">
        <v>-53.936559999999986</v>
      </c>
      <c r="AI7" s="194">
        <f t="shared" si="4"/>
        <v>-602.02744</v>
      </c>
      <c r="AJ7" s="277">
        <f t="shared" si="5"/>
        <v>-0.024557824833282515</v>
      </c>
      <c r="AK7" s="17"/>
      <c r="AL7" s="181">
        <v>0</v>
      </c>
      <c r="AM7" s="181">
        <v>0</v>
      </c>
      <c r="AN7" s="181">
        <v>0</v>
      </c>
      <c r="AO7" s="181">
        <v>0</v>
      </c>
      <c r="AP7" s="194">
        <f t="shared" si="6"/>
        <v>0</v>
      </c>
      <c r="AQ7" s="181">
        <v>0</v>
      </c>
      <c r="AR7" s="181">
        <v>0</v>
      </c>
      <c r="AS7" s="181">
        <v>0</v>
      </c>
      <c r="AT7" s="181">
        <v>0</v>
      </c>
      <c r="AU7" s="194">
        <f t="shared" si="7"/>
        <v>0</v>
      </c>
      <c r="AV7" s="277" t="str">
        <f t="shared" si="8"/>
        <v>-</v>
      </c>
      <c r="AW7" s="17"/>
      <c r="AX7" s="181">
        <v>0</v>
      </c>
      <c r="AY7" s="181">
        <v>0</v>
      </c>
      <c r="AZ7" s="181">
        <v>0</v>
      </c>
      <c r="BA7" s="181">
        <v>0</v>
      </c>
      <c r="BB7" s="194">
        <f t="shared" si="9"/>
        <v>0</v>
      </c>
      <c r="BC7" s="181">
        <v>0</v>
      </c>
      <c r="BD7" s="181">
        <v>0</v>
      </c>
      <c r="BE7" s="181">
        <v>0</v>
      </c>
      <c r="BF7" s="181">
        <v>0</v>
      </c>
      <c r="BG7" s="194">
        <f t="shared" si="10"/>
        <v>0</v>
      </c>
      <c r="BH7" s="277" t="str">
        <f t="shared" si="11"/>
        <v>-</v>
      </c>
      <c r="BI7" s="17"/>
      <c r="BJ7" s="181">
        <v>13.99693</v>
      </c>
      <c r="BK7" s="181">
        <v>11.734329999999998</v>
      </c>
      <c r="BL7" s="181">
        <v>16.430880000000002</v>
      </c>
      <c r="BM7" s="181">
        <v>15.731090000000002</v>
      </c>
      <c r="BN7" s="194">
        <f t="shared" si="12"/>
        <v>57.89323</v>
      </c>
      <c r="BO7" s="181">
        <v>20.61833</v>
      </c>
      <c r="BP7" s="181">
        <v>23.916259999999994</v>
      </c>
      <c r="BQ7" s="181">
        <v>16.58751</v>
      </c>
      <c r="BR7" s="181">
        <v>38.96156000000001</v>
      </c>
      <c r="BS7" s="194">
        <f t="shared" si="13"/>
        <v>100.08366000000001</v>
      </c>
      <c r="BT7" s="277">
        <f t="shared" si="14"/>
        <v>0.728762758616163</v>
      </c>
      <c r="BU7" s="17"/>
      <c r="BW7" s="145"/>
    </row>
    <row r="8" spans="1:75" s="4" customFormat="1" ht="12.75" customHeight="1">
      <c r="A8" s="47" t="s">
        <v>25</v>
      </c>
      <c r="B8" s="181">
        <v>-3688.25051</v>
      </c>
      <c r="C8" s="181">
        <v>694.7795399999995</v>
      </c>
      <c r="D8" s="181">
        <v>922.2881300000004</v>
      </c>
      <c r="E8" s="181">
        <v>1188.88782</v>
      </c>
      <c r="F8" s="194">
        <f>SUM(B8:E8)</f>
        <v>-882.29502</v>
      </c>
      <c r="G8" s="181">
        <v>-3763.39404</v>
      </c>
      <c r="H8" s="181">
        <v>733.7773500000003</v>
      </c>
      <c r="I8" s="181">
        <v>759.8508700000002</v>
      </c>
      <c r="J8" s="181">
        <v>1123.6261399999996</v>
      </c>
      <c r="K8" s="194">
        <f t="shared" si="0"/>
        <v>-1146.13968</v>
      </c>
      <c r="L8" s="277">
        <f t="shared" si="15"/>
        <v>0.29904357841666157</v>
      </c>
      <c r="M8" s="17"/>
      <c r="N8" s="181">
        <v>-3574.63992</v>
      </c>
      <c r="O8" s="181">
        <v>745.18723</v>
      </c>
      <c r="P8" s="181">
        <v>976.64411</v>
      </c>
      <c r="Q8" s="181">
        <v>1303.0064900000002</v>
      </c>
      <c r="R8" s="194">
        <f t="shared" si="1"/>
        <v>-549.8020899999999</v>
      </c>
      <c r="S8" s="181">
        <v>-3580.1919700000003</v>
      </c>
      <c r="T8" s="181">
        <v>790.9600600000003</v>
      </c>
      <c r="U8" s="181">
        <v>885.0272199999999</v>
      </c>
      <c r="V8" s="181">
        <v>1301.89875</v>
      </c>
      <c r="W8" s="194">
        <f t="shared" si="2"/>
        <v>-602.30594</v>
      </c>
      <c r="X8" s="277">
        <f t="shared" si="16"/>
        <v>0.09549590835495017</v>
      </c>
      <c r="Y8" s="17"/>
      <c r="Z8" s="181">
        <v>-113.61059</v>
      </c>
      <c r="AA8" s="181">
        <v>-50.40769</v>
      </c>
      <c r="AB8" s="181">
        <v>-54.35598000000002</v>
      </c>
      <c r="AC8" s="181">
        <v>-114.11866999999998</v>
      </c>
      <c r="AD8" s="194">
        <f t="shared" si="3"/>
        <v>-332.49293</v>
      </c>
      <c r="AE8" s="181">
        <v>-183.20207000000002</v>
      </c>
      <c r="AF8" s="181">
        <v>-57.182709999999986</v>
      </c>
      <c r="AG8" s="181">
        <v>-125.17634999999999</v>
      </c>
      <c r="AH8" s="181">
        <v>-178.27261000000004</v>
      </c>
      <c r="AI8" s="194">
        <f t="shared" si="4"/>
        <v>-543.83374</v>
      </c>
      <c r="AJ8" s="277">
        <f t="shared" si="5"/>
        <v>0.6356249740408015</v>
      </c>
      <c r="AK8" s="17"/>
      <c r="AL8" s="181">
        <v>0</v>
      </c>
      <c r="AM8" s="181">
        <v>0</v>
      </c>
      <c r="AN8" s="181">
        <v>0</v>
      </c>
      <c r="AO8" s="181">
        <v>0</v>
      </c>
      <c r="AP8" s="194">
        <f t="shared" si="6"/>
        <v>0</v>
      </c>
      <c r="AQ8" s="181">
        <v>0</v>
      </c>
      <c r="AR8" s="181">
        <v>0</v>
      </c>
      <c r="AS8" s="181">
        <v>0</v>
      </c>
      <c r="AT8" s="181">
        <v>0</v>
      </c>
      <c r="AU8" s="194">
        <f t="shared" si="7"/>
        <v>0</v>
      </c>
      <c r="AV8" s="277" t="str">
        <f t="shared" si="8"/>
        <v>-</v>
      </c>
      <c r="AW8" s="17"/>
      <c r="AX8" s="181">
        <v>0</v>
      </c>
      <c r="AY8" s="181">
        <v>0</v>
      </c>
      <c r="AZ8" s="181">
        <v>0</v>
      </c>
      <c r="BA8" s="181">
        <v>0</v>
      </c>
      <c r="BB8" s="194">
        <f t="shared" si="9"/>
        <v>0</v>
      </c>
      <c r="BC8" s="181">
        <v>0</v>
      </c>
      <c r="BD8" s="181">
        <v>0</v>
      </c>
      <c r="BE8" s="181">
        <v>0</v>
      </c>
      <c r="BF8" s="181">
        <v>0</v>
      </c>
      <c r="BG8" s="194">
        <f t="shared" si="10"/>
        <v>0</v>
      </c>
      <c r="BH8" s="277" t="str">
        <f t="shared" si="11"/>
        <v>-</v>
      </c>
      <c r="BI8" s="17"/>
      <c r="BJ8" s="181">
        <v>0</v>
      </c>
      <c r="BK8" s="181">
        <v>0</v>
      </c>
      <c r="BL8" s="181">
        <v>0</v>
      </c>
      <c r="BM8" s="181">
        <v>0</v>
      </c>
      <c r="BN8" s="194">
        <f t="shared" si="12"/>
        <v>0</v>
      </c>
      <c r="BO8" s="181">
        <v>0</v>
      </c>
      <c r="BP8" s="181">
        <v>0</v>
      </c>
      <c r="BQ8" s="181">
        <v>0</v>
      </c>
      <c r="BR8" s="181">
        <v>0</v>
      </c>
      <c r="BS8" s="194">
        <f t="shared" si="13"/>
        <v>0</v>
      </c>
      <c r="BT8" s="277" t="str">
        <f t="shared" si="14"/>
        <v>-</v>
      </c>
      <c r="BU8" s="17"/>
      <c r="BW8" s="145"/>
    </row>
    <row r="9" spans="1:75" s="79" customFormat="1" ht="12.75" customHeight="1">
      <c r="A9" s="78" t="s">
        <v>3</v>
      </c>
      <c r="B9" s="182">
        <v>16671.47818</v>
      </c>
      <c r="C9" s="182">
        <v>16291.138050000001</v>
      </c>
      <c r="D9" s="182">
        <v>16637.1716</v>
      </c>
      <c r="E9" s="182">
        <v>17027.892340000006</v>
      </c>
      <c r="F9" s="35">
        <f>SUM(B9:E9)</f>
        <v>66627.68017</v>
      </c>
      <c r="G9" s="182">
        <v>16686.10728</v>
      </c>
      <c r="H9" s="182">
        <v>16700.126699999997</v>
      </c>
      <c r="I9" s="182">
        <v>17035.23182</v>
      </c>
      <c r="J9" s="182">
        <v>17852.243870000006</v>
      </c>
      <c r="K9" s="35">
        <f t="shared" si="0"/>
        <v>68273.70967000001</v>
      </c>
      <c r="L9" s="278">
        <f t="shared" si="15"/>
        <v>0.024704889856590726</v>
      </c>
      <c r="M9" s="78"/>
      <c r="N9" s="182">
        <v>10311.787400000001</v>
      </c>
      <c r="O9" s="182">
        <v>10378.729060000001</v>
      </c>
      <c r="P9" s="182">
        <v>10768.370349999997</v>
      </c>
      <c r="Q9" s="182">
        <v>10588.55138</v>
      </c>
      <c r="R9" s="35">
        <f t="shared" si="1"/>
        <v>42047.43819</v>
      </c>
      <c r="S9" s="182">
        <v>10409.70408</v>
      </c>
      <c r="T9" s="182">
        <v>10701.301499999998</v>
      </c>
      <c r="U9" s="182">
        <v>11179.513120000003</v>
      </c>
      <c r="V9" s="182">
        <v>11468.703110000002</v>
      </c>
      <c r="W9" s="35">
        <f t="shared" si="2"/>
        <v>43759.22181</v>
      </c>
      <c r="X9" s="278">
        <f t="shared" si="16"/>
        <v>0.04071077082663052</v>
      </c>
      <c r="Y9" s="78"/>
      <c r="Z9" s="182">
        <v>6359.69078</v>
      </c>
      <c r="AA9" s="182">
        <v>5912.408989999999</v>
      </c>
      <c r="AB9" s="182">
        <v>5868.801250000002</v>
      </c>
      <c r="AC9" s="182">
        <v>6439.340959999998</v>
      </c>
      <c r="AD9" s="35">
        <f t="shared" si="3"/>
        <v>24580.24198</v>
      </c>
      <c r="AE9" s="182">
        <v>6276.4032</v>
      </c>
      <c r="AF9" s="182">
        <v>5998.8252</v>
      </c>
      <c r="AG9" s="182">
        <v>5855.718700000001</v>
      </c>
      <c r="AH9" s="182">
        <v>6383.54076</v>
      </c>
      <c r="AI9" s="35">
        <f t="shared" si="4"/>
        <v>24514.48786</v>
      </c>
      <c r="AJ9" s="278">
        <f t="shared" si="5"/>
        <v>-0.002675080255658158</v>
      </c>
      <c r="AK9" s="78"/>
      <c r="AL9" s="182">
        <v>0</v>
      </c>
      <c r="AM9" s="182">
        <v>0</v>
      </c>
      <c r="AN9" s="182">
        <v>0</v>
      </c>
      <c r="AO9" s="182">
        <v>0</v>
      </c>
      <c r="AP9" s="35">
        <f t="shared" si="6"/>
        <v>0</v>
      </c>
      <c r="AQ9" s="182">
        <v>0</v>
      </c>
      <c r="AR9" s="182">
        <v>0</v>
      </c>
      <c r="AS9" s="182">
        <v>0</v>
      </c>
      <c r="AT9" s="182">
        <v>0</v>
      </c>
      <c r="AU9" s="35">
        <f t="shared" si="7"/>
        <v>0</v>
      </c>
      <c r="AV9" s="278" t="str">
        <f t="shared" si="8"/>
        <v>-</v>
      </c>
      <c r="AW9" s="78"/>
      <c r="AX9" s="182">
        <v>0</v>
      </c>
      <c r="AY9" s="182">
        <v>0</v>
      </c>
      <c r="AZ9" s="182">
        <v>0</v>
      </c>
      <c r="BA9" s="182">
        <v>0</v>
      </c>
      <c r="BB9" s="35">
        <f t="shared" si="9"/>
        <v>0</v>
      </c>
      <c r="BC9" s="182">
        <v>0</v>
      </c>
      <c r="BD9" s="182">
        <v>0</v>
      </c>
      <c r="BE9" s="182">
        <v>0</v>
      </c>
      <c r="BF9" s="182">
        <v>0</v>
      </c>
      <c r="BG9" s="35">
        <f t="shared" si="10"/>
        <v>0</v>
      </c>
      <c r="BH9" s="278" t="str">
        <f t="shared" si="11"/>
        <v>-</v>
      </c>
      <c r="BI9" s="78"/>
      <c r="BJ9" s="182">
        <v>0</v>
      </c>
      <c r="BK9" s="182">
        <v>0</v>
      </c>
      <c r="BL9" s="182">
        <v>0</v>
      </c>
      <c r="BM9" s="182">
        <v>0</v>
      </c>
      <c r="BN9" s="35">
        <f t="shared" si="12"/>
        <v>0</v>
      </c>
      <c r="BO9" s="182">
        <v>0</v>
      </c>
      <c r="BP9" s="182">
        <v>0</v>
      </c>
      <c r="BQ9" s="182">
        <v>0</v>
      </c>
      <c r="BR9" s="182">
        <v>0</v>
      </c>
      <c r="BS9" s="35">
        <f t="shared" si="13"/>
        <v>0</v>
      </c>
      <c r="BT9" s="278" t="str">
        <f t="shared" si="14"/>
        <v>-</v>
      </c>
      <c r="BU9" s="77"/>
      <c r="BW9" s="144"/>
    </row>
    <row r="10" spans="1:75" s="4" customFormat="1" ht="12.75" customHeight="1">
      <c r="A10" s="16" t="s">
        <v>4</v>
      </c>
      <c r="B10" s="181">
        <v>5166.45842</v>
      </c>
      <c r="C10" s="181">
        <v>5413.3619100000005</v>
      </c>
      <c r="D10" s="181">
        <v>5129.159810000001</v>
      </c>
      <c r="E10" s="181">
        <v>5209.222439999998</v>
      </c>
      <c r="F10" s="194">
        <f aca="true" t="shared" si="17" ref="F10:F33">SUM(B10:E10)</f>
        <v>20918.202579999997</v>
      </c>
      <c r="G10" s="181">
        <v>5139.11933</v>
      </c>
      <c r="H10" s="181">
        <v>5538.00027</v>
      </c>
      <c r="I10" s="181">
        <v>5298.9679</v>
      </c>
      <c r="J10" s="181">
        <v>5466.896879999997</v>
      </c>
      <c r="K10" s="194">
        <f t="shared" si="0"/>
        <v>21442.984379999994</v>
      </c>
      <c r="L10" s="277">
        <f t="shared" si="15"/>
        <v>0.0250873275556545</v>
      </c>
      <c r="M10" s="17"/>
      <c r="N10" s="181">
        <v>886.69789</v>
      </c>
      <c r="O10" s="181">
        <v>932.89605</v>
      </c>
      <c r="P10" s="181">
        <v>884.8422600000001</v>
      </c>
      <c r="Q10" s="181">
        <v>889.6168499999999</v>
      </c>
      <c r="R10" s="194">
        <f t="shared" si="1"/>
        <v>3594.05305</v>
      </c>
      <c r="S10" s="181">
        <v>852.80587</v>
      </c>
      <c r="T10" s="181">
        <v>938.9682899999999</v>
      </c>
      <c r="U10" s="181">
        <v>897.1364000000003</v>
      </c>
      <c r="V10" s="181">
        <v>906.4817899999998</v>
      </c>
      <c r="W10" s="194">
        <f t="shared" si="2"/>
        <v>3595.39235</v>
      </c>
      <c r="X10" s="277">
        <f t="shared" si="16"/>
        <v>0.0003726433587284122</v>
      </c>
      <c r="Y10" s="17"/>
      <c r="Z10" s="181">
        <v>4076.81263</v>
      </c>
      <c r="AA10" s="181">
        <v>4369.185299999999</v>
      </c>
      <c r="AB10" s="181">
        <v>4127.196960000001</v>
      </c>
      <c r="AC10" s="181">
        <v>4194.091839999999</v>
      </c>
      <c r="AD10" s="194">
        <f t="shared" si="3"/>
        <v>16767.28673</v>
      </c>
      <c r="AE10" s="181">
        <v>4159.09944</v>
      </c>
      <c r="AF10" s="181">
        <v>4471.697419999999</v>
      </c>
      <c r="AG10" s="181">
        <v>4259.749760000001</v>
      </c>
      <c r="AH10" s="181">
        <v>4416.23336</v>
      </c>
      <c r="AI10" s="194">
        <f t="shared" si="4"/>
        <v>17306.77998</v>
      </c>
      <c r="AJ10" s="277">
        <f t="shared" si="5"/>
        <v>0.0321753458795894</v>
      </c>
      <c r="AK10" s="17"/>
      <c r="AL10" s="181">
        <v>11.46333</v>
      </c>
      <c r="AM10" s="181">
        <v>9.3004</v>
      </c>
      <c r="AN10" s="181">
        <v>9.799330000000001</v>
      </c>
      <c r="AO10" s="181">
        <v>9.81098</v>
      </c>
      <c r="AP10" s="194">
        <f t="shared" si="6"/>
        <v>40.37404</v>
      </c>
      <c r="AQ10" s="181">
        <v>2.23592</v>
      </c>
      <c r="AR10" s="181">
        <v>1.75198</v>
      </c>
      <c r="AS10" s="181">
        <v>1.0633499999999994</v>
      </c>
      <c r="AT10" s="181">
        <v>1.7527800000000004</v>
      </c>
      <c r="AU10" s="194">
        <f t="shared" si="7"/>
        <v>6.80403</v>
      </c>
      <c r="AV10" s="277">
        <f t="shared" si="8"/>
        <v>-0.8314751260958775</v>
      </c>
      <c r="AW10" s="17"/>
      <c r="AX10" s="181">
        <v>281.58579</v>
      </c>
      <c r="AY10" s="181">
        <v>207.19860000000006</v>
      </c>
      <c r="AZ10" s="181">
        <v>202.22779000000003</v>
      </c>
      <c r="BA10" s="181">
        <v>211.95267999999987</v>
      </c>
      <c r="BB10" s="194">
        <f t="shared" si="9"/>
        <v>902.9648599999999</v>
      </c>
      <c r="BC10" s="181">
        <v>207.60432999999998</v>
      </c>
      <c r="BD10" s="181">
        <v>230.32832000000005</v>
      </c>
      <c r="BE10" s="181">
        <v>222.32849000000004</v>
      </c>
      <c r="BF10" s="181">
        <v>216.03079000000002</v>
      </c>
      <c r="BG10" s="194">
        <f t="shared" si="10"/>
        <v>876.2919300000001</v>
      </c>
      <c r="BH10" s="277">
        <f t="shared" si="11"/>
        <v>-0.029539277973674234</v>
      </c>
      <c r="BI10" s="17"/>
      <c r="BJ10" s="181">
        <v>-90.10122</v>
      </c>
      <c r="BK10" s="181">
        <v>-105.21844</v>
      </c>
      <c r="BL10" s="181">
        <v>-94.90652999999998</v>
      </c>
      <c r="BM10" s="181">
        <v>-96.24991</v>
      </c>
      <c r="BN10" s="194">
        <f t="shared" si="12"/>
        <v>-386.4761</v>
      </c>
      <c r="BO10" s="181">
        <v>-82.62622999999999</v>
      </c>
      <c r="BP10" s="181">
        <v>-104.74574000000001</v>
      </c>
      <c r="BQ10" s="181">
        <v>-81.3101</v>
      </c>
      <c r="BR10" s="181">
        <v>-73.60183999999998</v>
      </c>
      <c r="BS10" s="194">
        <f t="shared" si="13"/>
        <v>-342.28391</v>
      </c>
      <c r="BT10" s="277">
        <f t="shared" si="14"/>
        <v>-0.1143465016336068</v>
      </c>
      <c r="BU10" s="17"/>
      <c r="BW10" s="144"/>
    </row>
    <row r="11" spans="1:75" s="4" customFormat="1" ht="12.75" customHeight="1">
      <c r="A11" s="16" t="s">
        <v>7</v>
      </c>
      <c r="B11" s="181">
        <v>-224.89209</v>
      </c>
      <c r="C11" s="181">
        <v>-701.29494</v>
      </c>
      <c r="D11" s="181">
        <v>-562.5096299999998</v>
      </c>
      <c r="E11" s="181">
        <v>-355.9293600000001</v>
      </c>
      <c r="F11" s="194">
        <f t="shared" si="17"/>
        <v>-1844.62602</v>
      </c>
      <c r="G11" s="181">
        <v>-319.25799</v>
      </c>
      <c r="H11" s="181">
        <v>-53.360929999999996</v>
      </c>
      <c r="I11" s="181">
        <v>-231.21888</v>
      </c>
      <c r="J11" s="181">
        <v>-999.7411</v>
      </c>
      <c r="K11" s="194">
        <f t="shared" si="0"/>
        <v>-1603.5789</v>
      </c>
      <c r="L11" s="277">
        <f t="shared" si="15"/>
        <v>-0.13067533331227754</v>
      </c>
      <c r="M11" s="17"/>
      <c r="N11" s="181">
        <v>-0.75682</v>
      </c>
      <c r="O11" s="181">
        <v>-12.530840000000001</v>
      </c>
      <c r="P11" s="181">
        <v>-40.85242999999999</v>
      </c>
      <c r="Q11" s="181">
        <v>3.923349999999992</v>
      </c>
      <c r="R11" s="194">
        <f t="shared" si="1"/>
        <v>-50.21674</v>
      </c>
      <c r="S11" s="181">
        <v>-44.77812</v>
      </c>
      <c r="T11" s="181">
        <v>-1.5863399999999999</v>
      </c>
      <c r="U11" s="181">
        <v>-11.159730000000003</v>
      </c>
      <c r="V11" s="181">
        <v>-50.92820999999999</v>
      </c>
      <c r="W11" s="194">
        <f t="shared" si="2"/>
        <v>-108.4524</v>
      </c>
      <c r="X11" s="277">
        <f t="shared" si="16"/>
        <v>1.1596861922936454</v>
      </c>
      <c r="Y11" s="17"/>
      <c r="Z11" s="181">
        <v>-231.94871</v>
      </c>
      <c r="AA11" s="181">
        <v>-690.8268599999999</v>
      </c>
      <c r="AB11" s="181">
        <v>-530.6985400000002</v>
      </c>
      <c r="AC11" s="181">
        <v>-351.01307999999995</v>
      </c>
      <c r="AD11" s="194">
        <f t="shared" si="3"/>
        <v>-1804.48719</v>
      </c>
      <c r="AE11" s="181">
        <v>-268.83428999999995</v>
      </c>
      <c r="AF11" s="181">
        <v>-61.973370000000045</v>
      </c>
      <c r="AG11" s="181">
        <v>-223.84312000000006</v>
      </c>
      <c r="AH11" s="181">
        <v>-942.79553</v>
      </c>
      <c r="AI11" s="194">
        <f t="shared" si="4"/>
        <v>-1497.44631</v>
      </c>
      <c r="AJ11" s="277">
        <f t="shared" si="5"/>
        <v>-0.17015409236570972</v>
      </c>
      <c r="AK11" s="17"/>
      <c r="AL11" s="181">
        <v>7.49341</v>
      </c>
      <c r="AM11" s="181">
        <v>-0.3906800000000006</v>
      </c>
      <c r="AN11" s="181">
        <v>0.8068600000000012</v>
      </c>
      <c r="AO11" s="181">
        <v>4.519289999999999</v>
      </c>
      <c r="AP11" s="194">
        <f t="shared" si="6"/>
        <v>12.42888</v>
      </c>
      <c r="AQ11" s="181">
        <v>-1.2403199999999999</v>
      </c>
      <c r="AR11" s="181">
        <v>4.57524</v>
      </c>
      <c r="AS11" s="181">
        <v>1.7468000000000004</v>
      </c>
      <c r="AT11" s="181">
        <v>-0.3125</v>
      </c>
      <c r="AU11" s="194">
        <f t="shared" si="7"/>
        <v>4.769220000000001</v>
      </c>
      <c r="AV11" s="277">
        <f t="shared" si="8"/>
        <v>-0.6162791820341011</v>
      </c>
      <c r="AW11" s="17"/>
      <c r="AX11" s="181">
        <v>1.1416400000000002</v>
      </c>
      <c r="AY11" s="181">
        <v>0.5545499999999999</v>
      </c>
      <c r="AZ11" s="181">
        <v>8.16765</v>
      </c>
      <c r="BA11" s="181">
        <v>-15.644820000000001</v>
      </c>
      <c r="BB11" s="194">
        <f t="shared" si="9"/>
        <v>-5.780980000000001</v>
      </c>
      <c r="BC11" s="181">
        <v>-3.9370700000000003</v>
      </c>
      <c r="BD11" s="181">
        <v>7.1475</v>
      </c>
      <c r="BE11" s="181">
        <v>2.5551600000000008</v>
      </c>
      <c r="BF11" s="181">
        <v>-5.593290000000001</v>
      </c>
      <c r="BG11" s="194">
        <f t="shared" si="10"/>
        <v>0.172299999999999</v>
      </c>
      <c r="BH11" s="277" t="str">
        <f t="shared" si="11"/>
        <v>-</v>
      </c>
      <c r="BI11" s="17"/>
      <c r="BJ11" s="181">
        <v>-0.8216100000000001</v>
      </c>
      <c r="BK11" s="181">
        <v>1.8988900000000002</v>
      </c>
      <c r="BL11" s="181">
        <v>0.06682999999999995</v>
      </c>
      <c r="BM11" s="181">
        <v>2.2859000000000003</v>
      </c>
      <c r="BN11" s="194">
        <f t="shared" si="12"/>
        <v>3.4300100000000002</v>
      </c>
      <c r="BO11" s="181">
        <v>-0.46819</v>
      </c>
      <c r="BP11" s="181">
        <v>-1.5239600000000002</v>
      </c>
      <c r="BQ11" s="181">
        <v>-0.5179899999999997</v>
      </c>
      <c r="BR11" s="181">
        <v>-0.11157000000000039</v>
      </c>
      <c r="BS11" s="194">
        <f t="shared" si="13"/>
        <v>-2.62171</v>
      </c>
      <c r="BT11" s="277" t="str">
        <f t="shared" si="14"/>
        <v>-</v>
      </c>
      <c r="BU11" s="17"/>
      <c r="BW11" s="144"/>
    </row>
    <row r="12" spans="1:75" s="4" customFormat="1" ht="12.75" customHeight="1">
      <c r="A12" s="16" t="s">
        <v>8</v>
      </c>
      <c r="B12" s="181">
        <v>1146.05641</v>
      </c>
      <c r="C12" s="181">
        <v>1191.9425800000001</v>
      </c>
      <c r="D12" s="181">
        <v>689.96063</v>
      </c>
      <c r="E12" s="181">
        <v>1258.5061799999999</v>
      </c>
      <c r="F12" s="194">
        <f t="shared" si="17"/>
        <v>4286.4658</v>
      </c>
      <c r="G12" s="181">
        <v>906.29181</v>
      </c>
      <c r="H12" s="181">
        <v>1025.67126</v>
      </c>
      <c r="I12" s="181">
        <v>892.7845199999997</v>
      </c>
      <c r="J12" s="181">
        <v>1192.1611200000002</v>
      </c>
      <c r="K12" s="194">
        <f t="shared" si="0"/>
        <v>4016.90871</v>
      </c>
      <c r="L12" s="117">
        <f t="shared" si="15"/>
        <v>-0.06288562712899746</v>
      </c>
      <c r="M12" s="17"/>
      <c r="N12" s="181">
        <v>171.11614</v>
      </c>
      <c r="O12" s="181">
        <v>243.61399000000003</v>
      </c>
      <c r="P12" s="181">
        <v>91.79378999999994</v>
      </c>
      <c r="Q12" s="181">
        <v>82.82281999999998</v>
      </c>
      <c r="R12" s="194">
        <f t="shared" si="1"/>
        <v>589.34674</v>
      </c>
      <c r="S12" s="181">
        <v>109.33341</v>
      </c>
      <c r="T12" s="181">
        <v>142.65848</v>
      </c>
      <c r="U12" s="181">
        <v>232.29624</v>
      </c>
      <c r="V12" s="181">
        <v>164.58195999999998</v>
      </c>
      <c r="W12" s="194">
        <f t="shared" si="2"/>
        <v>648.87009</v>
      </c>
      <c r="X12" s="117">
        <f t="shared" si="16"/>
        <v>0.10099886189240659</v>
      </c>
      <c r="Y12" s="17"/>
      <c r="Z12" s="181">
        <v>933.2638000000001</v>
      </c>
      <c r="AA12" s="181">
        <v>742.1155899999998</v>
      </c>
      <c r="AB12" s="181">
        <v>570.0208400000004</v>
      </c>
      <c r="AC12" s="181">
        <v>1136.61906</v>
      </c>
      <c r="AD12" s="194">
        <f t="shared" si="3"/>
        <v>3382.01929</v>
      </c>
      <c r="AE12" s="181">
        <v>852.51512</v>
      </c>
      <c r="AF12" s="181">
        <v>844.4990099999998</v>
      </c>
      <c r="AG12" s="181">
        <v>765.4701800000005</v>
      </c>
      <c r="AH12" s="181">
        <v>924.4143099999997</v>
      </c>
      <c r="AI12" s="194">
        <f t="shared" si="4"/>
        <v>3386.89862</v>
      </c>
      <c r="AJ12" s="117">
        <f t="shared" si="5"/>
        <v>0.0014427268390890089</v>
      </c>
      <c r="AK12" s="17"/>
      <c r="AL12" s="181">
        <v>0.40006</v>
      </c>
      <c r="AM12" s="181">
        <v>0.048119999999999996</v>
      </c>
      <c r="AN12" s="181">
        <v>0.53901</v>
      </c>
      <c r="AO12" s="181">
        <v>1.4260499999999996</v>
      </c>
      <c r="AP12" s="194">
        <f t="shared" si="6"/>
        <v>2.4132399999999996</v>
      </c>
      <c r="AQ12" s="181">
        <v>-0.44182</v>
      </c>
      <c r="AR12" s="181">
        <v>-0.32439000000000007</v>
      </c>
      <c r="AS12" s="181">
        <v>4.50108</v>
      </c>
      <c r="AT12" s="181">
        <v>-0.08448000000000011</v>
      </c>
      <c r="AU12" s="194">
        <f t="shared" si="7"/>
        <v>3.65039</v>
      </c>
      <c r="AV12" s="117">
        <f t="shared" si="8"/>
        <v>0.5126510417529961</v>
      </c>
      <c r="AW12" s="17"/>
      <c r="AX12" s="181">
        <v>82.02743</v>
      </c>
      <c r="AY12" s="181">
        <v>206.02848999999998</v>
      </c>
      <c r="AZ12" s="181">
        <v>25.567350000000033</v>
      </c>
      <c r="BA12" s="181">
        <v>32.607920000000036</v>
      </c>
      <c r="BB12" s="194">
        <f t="shared" si="9"/>
        <v>346.23119</v>
      </c>
      <c r="BC12" s="181">
        <v>17.64168</v>
      </c>
      <c r="BD12" s="181">
        <v>38.00608999999999</v>
      </c>
      <c r="BE12" s="181">
        <v>36.007610000000014</v>
      </c>
      <c r="BF12" s="181">
        <v>92.15193</v>
      </c>
      <c r="BG12" s="194">
        <f t="shared" si="10"/>
        <v>183.80731</v>
      </c>
      <c r="BH12" s="117">
        <f t="shared" si="11"/>
        <v>-0.46911972315376904</v>
      </c>
      <c r="BI12" s="17"/>
      <c r="BJ12" s="181">
        <v>-40.75102</v>
      </c>
      <c r="BK12" s="181">
        <v>0.13638999999999868</v>
      </c>
      <c r="BL12" s="181">
        <v>2.0396399999999986</v>
      </c>
      <c r="BM12" s="181">
        <v>5.030329999999999</v>
      </c>
      <c r="BN12" s="194">
        <f t="shared" si="12"/>
        <v>-33.54466</v>
      </c>
      <c r="BO12" s="181">
        <v>-72.75658</v>
      </c>
      <c r="BP12" s="181">
        <v>0.8320700000000016</v>
      </c>
      <c r="BQ12" s="181">
        <v>-145.49059</v>
      </c>
      <c r="BR12" s="181">
        <v>11.097399999999993</v>
      </c>
      <c r="BS12" s="194">
        <f t="shared" si="13"/>
        <v>-206.3177</v>
      </c>
      <c r="BT12" s="117">
        <f t="shared" si="14"/>
        <v>5.150537820326693</v>
      </c>
      <c r="BU12" s="17"/>
      <c r="BW12" s="144"/>
    </row>
    <row r="13" spans="1:75" s="4" customFormat="1" ht="12.75" customHeight="1">
      <c r="A13" s="16" t="s">
        <v>20</v>
      </c>
      <c r="B13" s="181">
        <v>2754.09992</v>
      </c>
      <c r="C13" s="181">
        <v>2678.822599999999</v>
      </c>
      <c r="D13" s="181">
        <v>2583.4575700000005</v>
      </c>
      <c r="E13" s="181">
        <v>2475.678609999999</v>
      </c>
      <c r="F13" s="194">
        <f t="shared" si="17"/>
        <v>10492.058699999998</v>
      </c>
      <c r="G13" s="181">
        <v>2408.0095499999998</v>
      </c>
      <c r="H13" s="181">
        <v>2537.3259100000005</v>
      </c>
      <c r="I13" s="181">
        <v>2590.41432</v>
      </c>
      <c r="J13" s="181">
        <v>2583.56588</v>
      </c>
      <c r="K13" s="194">
        <f t="shared" si="0"/>
        <v>10119.31566</v>
      </c>
      <c r="L13" s="277">
        <f t="shared" si="15"/>
        <v>-0.03552620612006275</v>
      </c>
      <c r="M13" s="17"/>
      <c r="N13" s="181">
        <v>289.92773</v>
      </c>
      <c r="O13" s="181">
        <v>307.56337999999994</v>
      </c>
      <c r="P13" s="181">
        <v>317.0852000000001</v>
      </c>
      <c r="Q13" s="181">
        <v>310.96687999999983</v>
      </c>
      <c r="R13" s="194">
        <f t="shared" si="1"/>
        <v>1225.5431899999999</v>
      </c>
      <c r="S13" s="181">
        <v>306.59649</v>
      </c>
      <c r="T13" s="181">
        <v>301.63599999999997</v>
      </c>
      <c r="U13" s="181">
        <v>347.16409999999996</v>
      </c>
      <c r="V13" s="181">
        <v>304.8402</v>
      </c>
      <c r="W13" s="194">
        <f t="shared" si="2"/>
        <v>1260.23679</v>
      </c>
      <c r="X13" s="277">
        <f t="shared" si="16"/>
        <v>0.02830875344344255</v>
      </c>
      <c r="Y13" s="17"/>
      <c r="Z13" s="181">
        <v>140.36273</v>
      </c>
      <c r="AA13" s="181">
        <v>167.33774</v>
      </c>
      <c r="AB13" s="181">
        <v>166.13765999999998</v>
      </c>
      <c r="AC13" s="181">
        <v>172.40629</v>
      </c>
      <c r="AD13" s="194">
        <f t="shared" si="3"/>
        <v>646.24442</v>
      </c>
      <c r="AE13" s="181">
        <v>228.68112</v>
      </c>
      <c r="AF13" s="181">
        <v>261.01279999999997</v>
      </c>
      <c r="AG13" s="181">
        <v>262.53808000000004</v>
      </c>
      <c r="AH13" s="181">
        <v>264.94593999999995</v>
      </c>
      <c r="AI13" s="194">
        <f t="shared" si="4"/>
        <v>1017.1779399999999</v>
      </c>
      <c r="AJ13" s="277">
        <f t="shared" si="5"/>
        <v>0.5739833235233195</v>
      </c>
      <c r="AK13" s="17"/>
      <c r="AL13" s="181">
        <v>2285.5326299999997</v>
      </c>
      <c r="AM13" s="181">
        <v>2179.69318</v>
      </c>
      <c r="AN13" s="181">
        <v>2058.5474999999997</v>
      </c>
      <c r="AO13" s="181">
        <v>2087.4290300000002</v>
      </c>
      <c r="AP13" s="194">
        <f t="shared" si="6"/>
        <v>8611.20234</v>
      </c>
      <c r="AQ13" s="181">
        <v>1860.6724199999999</v>
      </c>
      <c r="AR13" s="181">
        <v>1971.99815</v>
      </c>
      <c r="AS13" s="181">
        <v>1983.9578900000001</v>
      </c>
      <c r="AT13" s="181">
        <v>2008.8048499999995</v>
      </c>
      <c r="AU13" s="194">
        <f t="shared" si="7"/>
        <v>7825.433309999999</v>
      </c>
      <c r="AV13" s="277">
        <f t="shared" si="8"/>
        <v>-0.0912496303042393</v>
      </c>
      <c r="AW13" s="17"/>
      <c r="AX13" s="181">
        <v>167.97303</v>
      </c>
      <c r="AY13" s="181">
        <v>174.82088</v>
      </c>
      <c r="AZ13" s="181">
        <v>170.08536000000004</v>
      </c>
      <c r="BA13" s="181">
        <v>173.90902000000006</v>
      </c>
      <c r="BB13" s="194">
        <f t="shared" si="9"/>
        <v>686.7882900000001</v>
      </c>
      <c r="BC13" s="181">
        <v>167.30473999999998</v>
      </c>
      <c r="BD13" s="181">
        <v>177.04351000000003</v>
      </c>
      <c r="BE13" s="181">
        <v>181.40923999999995</v>
      </c>
      <c r="BF13" s="181">
        <v>198.19168000000013</v>
      </c>
      <c r="BG13" s="194">
        <f t="shared" si="10"/>
        <v>723.9491700000001</v>
      </c>
      <c r="BH13" s="277">
        <f t="shared" si="11"/>
        <v>0.05410820268936154</v>
      </c>
      <c r="BI13" s="17"/>
      <c r="BJ13" s="181">
        <v>-129.6962</v>
      </c>
      <c r="BK13" s="181">
        <v>-150.59258000000003</v>
      </c>
      <c r="BL13" s="181">
        <v>-128.39815</v>
      </c>
      <c r="BM13" s="181">
        <v>-269.0326100000001</v>
      </c>
      <c r="BN13" s="194">
        <f t="shared" si="12"/>
        <v>-677.71954</v>
      </c>
      <c r="BO13" s="181">
        <v>-155.24522</v>
      </c>
      <c r="BP13" s="181">
        <v>-174.36455000000004</v>
      </c>
      <c r="BQ13" s="181">
        <v>-184.65499</v>
      </c>
      <c r="BR13" s="181">
        <v>-193.21679000000006</v>
      </c>
      <c r="BS13" s="194">
        <f t="shared" si="13"/>
        <v>-707.4815500000001</v>
      </c>
      <c r="BT13" s="277">
        <f t="shared" si="14"/>
        <v>0.04391493566793135</v>
      </c>
      <c r="BU13" s="17"/>
      <c r="BW13" s="144"/>
    </row>
    <row r="14" spans="1:75" s="4" customFormat="1" ht="12.75" customHeight="1">
      <c r="A14" s="16" t="s">
        <v>0</v>
      </c>
      <c r="B14" s="181">
        <v>60.15831</v>
      </c>
      <c r="C14" s="181">
        <v>41.60916</v>
      </c>
      <c r="D14" s="181">
        <v>42.173850000000016</v>
      </c>
      <c r="E14" s="181">
        <v>65.25419</v>
      </c>
      <c r="F14" s="194">
        <f t="shared" si="17"/>
        <v>209.19551</v>
      </c>
      <c r="G14" s="181">
        <v>77.65138</v>
      </c>
      <c r="H14" s="181">
        <v>45.590360000000004</v>
      </c>
      <c r="I14" s="181">
        <v>37.161829999999995</v>
      </c>
      <c r="J14" s="181">
        <v>55.32612</v>
      </c>
      <c r="K14" s="194">
        <f t="shared" si="0"/>
        <v>215.72969</v>
      </c>
      <c r="L14" s="277">
        <f t="shared" si="15"/>
        <v>0.03123480040274283</v>
      </c>
      <c r="M14" s="17"/>
      <c r="N14" s="181">
        <v>8.29578</v>
      </c>
      <c r="O14" s="181">
        <v>10.21239</v>
      </c>
      <c r="P14" s="181">
        <v>10.525870000000001</v>
      </c>
      <c r="Q14" s="181">
        <v>17.540049999999997</v>
      </c>
      <c r="R14" s="194">
        <f t="shared" si="1"/>
        <v>46.57409</v>
      </c>
      <c r="S14" s="181">
        <v>28.74883</v>
      </c>
      <c r="T14" s="181">
        <v>10.74889</v>
      </c>
      <c r="U14" s="181">
        <v>6.5653799999999976</v>
      </c>
      <c r="V14" s="181">
        <v>14.259569999999997</v>
      </c>
      <c r="W14" s="194">
        <f t="shared" si="2"/>
        <v>60.322669999999995</v>
      </c>
      <c r="X14" s="277">
        <f t="shared" si="16"/>
        <v>0.29519803822253954</v>
      </c>
      <c r="Y14" s="17"/>
      <c r="Z14" s="181">
        <v>48.47101</v>
      </c>
      <c r="AA14" s="181">
        <v>31.20432999999999</v>
      </c>
      <c r="AB14" s="181">
        <v>31.223160000000007</v>
      </c>
      <c r="AC14" s="181">
        <v>46.073220000000006</v>
      </c>
      <c r="AD14" s="194">
        <f t="shared" si="3"/>
        <v>156.97172</v>
      </c>
      <c r="AE14" s="181">
        <v>48.76885</v>
      </c>
      <c r="AF14" s="181">
        <v>33.298739999999995</v>
      </c>
      <c r="AG14" s="181">
        <v>31.923620000000014</v>
      </c>
      <c r="AH14" s="181">
        <v>42.27893000000002</v>
      </c>
      <c r="AI14" s="194">
        <f t="shared" si="4"/>
        <v>156.27014000000003</v>
      </c>
      <c r="AJ14" s="277">
        <f t="shared" si="5"/>
        <v>-0.004469467493889845</v>
      </c>
      <c r="AK14" s="17"/>
      <c r="AL14" s="181">
        <v>2.7281500000000003</v>
      </c>
      <c r="AM14" s="181">
        <v>2.5617899999999993</v>
      </c>
      <c r="AN14" s="181">
        <v>2.2370800000000006</v>
      </c>
      <c r="AO14" s="181">
        <v>2.7397099999999988</v>
      </c>
      <c r="AP14" s="194">
        <f t="shared" si="6"/>
        <v>10.266729999999999</v>
      </c>
      <c r="AQ14" s="181">
        <v>2.22593</v>
      </c>
      <c r="AR14" s="181">
        <v>2.1479600000000003</v>
      </c>
      <c r="AS14" s="181">
        <v>1.2682599999999997</v>
      </c>
      <c r="AT14" s="181">
        <v>0.36843000000000004</v>
      </c>
      <c r="AU14" s="194">
        <f t="shared" si="7"/>
        <v>6.01058</v>
      </c>
      <c r="AV14" s="277">
        <f t="shared" si="8"/>
        <v>-0.4145575075997907</v>
      </c>
      <c r="AW14" s="17"/>
      <c r="AX14" s="181">
        <v>2.2095100000000003</v>
      </c>
      <c r="AY14" s="181">
        <v>-1.3040900000000004</v>
      </c>
      <c r="AZ14" s="181">
        <v>-0.5402199999999999</v>
      </c>
      <c r="BA14" s="181">
        <v>0.6656599999999999</v>
      </c>
      <c r="BB14" s="194">
        <f t="shared" si="9"/>
        <v>1.0308599999999999</v>
      </c>
      <c r="BC14" s="181">
        <v>0.13272</v>
      </c>
      <c r="BD14" s="181">
        <v>0.15248999999999996</v>
      </c>
      <c r="BE14" s="181">
        <v>0.25624000000000013</v>
      </c>
      <c r="BF14" s="181">
        <v>116.71961</v>
      </c>
      <c r="BG14" s="194">
        <f t="shared" si="10"/>
        <v>117.26106</v>
      </c>
      <c r="BH14" s="277">
        <f t="shared" si="11"/>
        <v>112.75071299691521</v>
      </c>
      <c r="BI14" s="17"/>
      <c r="BJ14" s="181">
        <v>-1.54614</v>
      </c>
      <c r="BK14" s="181">
        <v>-1.06526</v>
      </c>
      <c r="BL14" s="181">
        <v>-1.27204</v>
      </c>
      <c r="BM14" s="181">
        <v>-1.76445</v>
      </c>
      <c r="BN14" s="194">
        <f t="shared" si="12"/>
        <v>-5.64789</v>
      </c>
      <c r="BO14" s="181">
        <v>-2.2249499999999998</v>
      </c>
      <c r="BP14" s="181">
        <v>-0.7577200000000004</v>
      </c>
      <c r="BQ14" s="181">
        <v>-2.85167</v>
      </c>
      <c r="BR14" s="181">
        <v>-118.30042</v>
      </c>
      <c r="BS14" s="194">
        <f t="shared" si="13"/>
        <v>-124.13476</v>
      </c>
      <c r="BT14" s="277">
        <f t="shared" si="14"/>
        <v>20.97896205485588</v>
      </c>
      <c r="BU14" s="17"/>
      <c r="BW14" s="144"/>
    </row>
    <row r="15" spans="1:75" s="4" customFormat="1" ht="12.75" customHeight="1">
      <c r="A15" s="16" t="s">
        <v>23</v>
      </c>
      <c r="B15" s="181">
        <v>177.965</v>
      </c>
      <c r="C15" s="181">
        <v>183.944</v>
      </c>
      <c r="D15" s="181">
        <v>181.394</v>
      </c>
      <c r="E15" s="181">
        <v>182.452</v>
      </c>
      <c r="F15" s="194">
        <f t="shared" si="17"/>
        <v>725.755</v>
      </c>
      <c r="G15" s="181">
        <v>169.361</v>
      </c>
      <c r="H15" s="181">
        <v>174.072</v>
      </c>
      <c r="I15" s="181">
        <v>169.80899999999997</v>
      </c>
      <c r="J15" s="181">
        <v>183.18000000000006</v>
      </c>
      <c r="K15" s="194">
        <f t="shared" si="0"/>
        <v>696.422</v>
      </c>
      <c r="L15" s="277">
        <f t="shared" si="15"/>
        <v>-0.040417220687422026</v>
      </c>
      <c r="M15" s="17"/>
      <c r="N15" s="181">
        <v>0</v>
      </c>
      <c r="O15" s="181">
        <v>0</v>
      </c>
      <c r="P15" s="181">
        <v>0</v>
      </c>
      <c r="Q15" s="181">
        <v>0</v>
      </c>
      <c r="R15" s="194">
        <f t="shared" si="1"/>
        <v>0</v>
      </c>
      <c r="S15" s="181">
        <v>0</v>
      </c>
      <c r="T15" s="181">
        <v>0</v>
      </c>
      <c r="U15" s="181">
        <v>0</v>
      </c>
      <c r="V15" s="181">
        <v>0</v>
      </c>
      <c r="W15" s="194">
        <f t="shared" si="2"/>
        <v>0</v>
      </c>
      <c r="X15" s="277" t="str">
        <f t="shared" si="16"/>
        <v>-</v>
      </c>
      <c r="Y15" s="17"/>
      <c r="Z15" s="181">
        <v>0</v>
      </c>
      <c r="AA15" s="181">
        <v>0</v>
      </c>
      <c r="AB15" s="181">
        <v>0</v>
      </c>
      <c r="AC15" s="181">
        <v>0</v>
      </c>
      <c r="AD15" s="194">
        <f t="shared" si="3"/>
        <v>0</v>
      </c>
      <c r="AE15" s="181">
        <v>0</v>
      </c>
      <c r="AF15" s="181">
        <v>0</v>
      </c>
      <c r="AG15" s="181">
        <v>0</v>
      </c>
      <c r="AH15" s="181">
        <v>0</v>
      </c>
      <c r="AI15" s="194">
        <f t="shared" si="4"/>
        <v>0</v>
      </c>
      <c r="AJ15" s="277" t="str">
        <f t="shared" si="5"/>
        <v>-</v>
      </c>
      <c r="AK15" s="17"/>
      <c r="AL15" s="181">
        <v>0</v>
      </c>
      <c r="AM15" s="181">
        <v>0</v>
      </c>
      <c r="AN15" s="181">
        <v>0</v>
      </c>
      <c r="AO15" s="181">
        <v>0</v>
      </c>
      <c r="AP15" s="194">
        <f t="shared" si="6"/>
        <v>0</v>
      </c>
      <c r="AQ15" s="181">
        <v>0</v>
      </c>
      <c r="AR15" s="181">
        <v>0</v>
      </c>
      <c r="AS15" s="181">
        <v>0</v>
      </c>
      <c r="AT15" s="181">
        <v>0</v>
      </c>
      <c r="AU15" s="194">
        <f t="shared" si="7"/>
        <v>0</v>
      </c>
      <c r="AV15" s="277" t="str">
        <f t="shared" si="8"/>
        <v>-</v>
      </c>
      <c r="AW15" s="17"/>
      <c r="AX15" s="181">
        <v>177.965</v>
      </c>
      <c r="AY15" s="181">
        <v>183.944</v>
      </c>
      <c r="AZ15" s="181">
        <v>181.394</v>
      </c>
      <c r="BA15" s="181">
        <v>182.452</v>
      </c>
      <c r="BB15" s="194">
        <f t="shared" si="9"/>
        <v>725.755</v>
      </c>
      <c r="BC15" s="181">
        <v>169.361</v>
      </c>
      <c r="BD15" s="181">
        <v>174.072</v>
      </c>
      <c r="BE15" s="181">
        <v>169.80899999999997</v>
      </c>
      <c r="BF15" s="181">
        <v>183.18000000000006</v>
      </c>
      <c r="BG15" s="194">
        <f t="shared" si="10"/>
        <v>696.422</v>
      </c>
      <c r="BH15" s="277">
        <f t="shared" si="11"/>
        <v>-0.040417220687422026</v>
      </c>
      <c r="BI15" s="17"/>
      <c r="BJ15" s="181">
        <v>0</v>
      </c>
      <c r="BK15" s="181">
        <v>0</v>
      </c>
      <c r="BL15" s="181">
        <v>0</v>
      </c>
      <c r="BM15" s="181">
        <v>0</v>
      </c>
      <c r="BN15" s="194">
        <f t="shared" si="12"/>
        <v>0</v>
      </c>
      <c r="BO15" s="181">
        <v>0</v>
      </c>
      <c r="BP15" s="181">
        <v>0</v>
      </c>
      <c r="BQ15" s="181">
        <v>0</v>
      </c>
      <c r="BR15" s="181">
        <v>0</v>
      </c>
      <c r="BS15" s="194">
        <f t="shared" si="13"/>
        <v>0</v>
      </c>
      <c r="BT15" s="277" t="str">
        <f t="shared" si="14"/>
        <v>-</v>
      </c>
      <c r="BU15" s="17"/>
      <c r="BW15" s="144"/>
    </row>
    <row r="16" spans="1:75" s="79" customFormat="1" ht="12.75" customHeight="1">
      <c r="A16" s="78" t="s">
        <v>18</v>
      </c>
      <c r="B16" s="182">
        <f>SUM(B9:B15)</f>
        <v>25751.324149999997</v>
      </c>
      <c r="C16" s="182">
        <f>SUM(C9:C15)</f>
        <v>25099.52336</v>
      </c>
      <c r="D16" s="182">
        <f>SUM(D9:D15)</f>
        <v>24700.807830000005</v>
      </c>
      <c r="E16" s="182">
        <f>SUM(E9:E15)</f>
        <v>25863.0764</v>
      </c>
      <c r="F16" s="35">
        <f>SUM(B16:E16)</f>
        <v>101414.73174</v>
      </c>
      <c r="G16" s="182">
        <f>SUM(G9:G15)</f>
        <v>25067.28236</v>
      </c>
      <c r="H16" s="182">
        <f>SUM(H9:H15)</f>
        <v>25967.425569999996</v>
      </c>
      <c r="I16" s="182">
        <f>SUM(I9:I15)</f>
        <v>25793.150510000003</v>
      </c>
      <c r="J16" s="182">
        <f>SUM(J9:J15)</f>
        <v>26333.632770000007</v>
      </c>
      <c r="K16" s="35">
        <f t="shared" si="0"/>
        <v>103161.49121000001</v>
      </c>
      <c r="L16" s="278">
        <f t="shared" si="15"/>
        <v>0.017223922402893343</v>
      </c>
      <c r="M16" s="78"/>
      <c r="N16" s="182">
        <f>SUM(N9:N15)</f>
        <v>11667.06812</v>
      </c>
      <c r="O16" s="182">
        <f>SUM(O9:O15)</f>
        <v>11860.484030000001</v>
      </c>
      <c r="P16" s="182">
        <f>SUM(P9:P15)</f>
        <v>12031.765039999995</v>
      </c>
      <c r="Q16" s="182">
        <f>SUM(Q9:Q15)</f>
        <v>11893.42133</v>
      </c>
      <c r="R16" s="35">
        <f t="shared" si="1"/>
        <v>47452.73852</v>
      </c>
      <c r="S16" s="182">
        <f>SUM(S9:S15)</f>
        <v>11662.410559999998</v>
      </c>
      <c r="T16" s="182">
        <f>SUM(T9:T15)</f>
        <v>12093.72682</v>
      </c>
      <c r="U16" s="182">
        <f>SUM(U9:U15)</f>
        <v>12651.515510000003</v>
      </c>
      <c r="V16" s="182">
        <f>SUM(V9:V15)</f>
        <v>12807.938420000002</v>
      </c>
      <c r="W16" s="35">
        <f t="shared" si="2"/>
        <v>49215.59131</v>
      </c>
      <c r="X16" s="278">
        <f t="shared" si="16"/>
        <v>0.03714965342320573</v>
      </c>
      <c r="Y16" s="78"/>
      <c r="Z16" s="182">
        <f>SUM(Z9:Z15)</f>
        <v>11326.65224</v>
      </c>
      <c r="AA16" s="182">
        <f>SUM(AA9:AA15)</f>
        <v>10531.425089999999</v>
      </c>
      <c r="AB16" s="182">
        <f>SUM(AB9:AB15)</f>
        <v>10232.681330000005</v>
      </c>
      <c r="AC16" s="182">
        <f>SUM(AC9:AC15)</f>
        <v>11637.518289999996</v>
      </c>
      <c r="AD16" s="35">
        <f t="shared" si="3"/>
        <v>43728.27695</v>
      </c>
      <c r="AE16" s="182">
        <f>SUM(AE9:AE15)</f>
        <v>11296.633439999998</v>
      </c>
      <c r="AF16" s="182">
        <f>SUM(AF9:AF15)</f>
        <v>11547.3598</v>
      </c>
      <c r="AG16" s="182">
        <f>SUM(AG9:AG15)</f>
        <v>10951.557220000002</v>
      </c>
      <c r="AH16" s="182">
        <f>SUM(AH9:AH15)</f>
        <v>11088.61777</v>
      </c>
      <c r="AI16" s="35">
        <f t="shared" si="4"/>
        <v>44884.168229999996</v>
      </c>
      <c r="AJ16" s="278">
        <f t="shared" si="5"/>
        <v>0.02643349705550189</v>
      </c>
      <c r="AK16" s="78"/>
      <c r="AL16" s="182">
        <f>SUM(AL9:AL15)</f>
        <v>2307.6175799999996</v>
      </c>
      <c r="AM16" s="182">
        <f>SUM(AM9:AM15)</f>
        <v>2191.2128100000004</v>
      </c>
      <c r="AN16" s="182">
        <f>SUM(AN9:AN15)</f>
        <v>2071.9297799999995</v>
      </c>
      <c r="AO16" s="182">
        <f>SUM(AO9:AO15)</f>
        <v>2105.92506</v>
      </c>
      <c r="AP16" s="35">
        <f t="shared" si="6"/>
        <v>8676.68523</v>
      </c>
      <c r="AQ16" s="182">
        <f>SUM(AQ9:AQ15)</f>
        <v>1863.45213</v>
      </c>
      <c r="AR16" s="182">
        <f>SUM(AR9:AR15)</f>
        <v>1980.1489399999998</v>
      </c>
      <c r="AS16" s="182">
        <f>SUM(AS9:AS15)</f>
        <v>1992.5373800000002</v>
      </c>
      <c r="AT16" s="182">
        <f>SUM(AT9:AT15)</f>
        <v>2010.5290799999996</v>
      </c>
      <c r="AU16" s="35">
        <f t="shared" si="7"/>
        <v>7846.66753</v>
      </c>
      <c r="AV16" s="278">
        <f t="shared" si="8"/>
        <v>-0.09566069045932181</v>
      </c>
      <c r="AW16" s="78"/>
      <c r="AX16" s="182">
        <f>SUM(AX9:AX15)</f>
        <v>712.9024</v>
      </c>
      <c r="AY16" s="182">
        <f>SUM(AY9:AY15)</f>
        <v>771.24243</v>
      </c>
      <c r="AZ16" s="182">
        <f>SUM(AZ9:AZ15)</f>
        <v>586.9019300000001</v>
      </c>
      <c r="BA16" s="182">
        <f>SUM(BA9:BA15)</f>
        <v>585.94246</v>
      </c>
      <c r="BB16" s="35">
        <f t="shared" si="9"/>
        <v>2656.9892200000004</v>
      </c>
      <c r="BC16" s="182">
        <f>SUM(BC9:BC15)</f>
        <v>558.1073999999999</v>
      </c>
      <c r="BD16" s="182">
        <f>SUM(BD9:BD15)</f>
        <v>626.74991</v>
      </c>
      <c r="BE16" s="182">
        <f>SUM(BE9:BE15)</f>
        <v>612.36574</v>
      </c>
      <c r="BF16" s="182">
        <f>SUM(BF9:BF15)</f>
        <v>800.6807200000002</v>
      </c>
      <c r="BG16" s="35">
        <f t="shared" si="10"/>
        <v>2597.90377</v>
      </c>
      <c r="BH16" s="278">
        <f t="shared" si="11"/>
        <v>-0.022237745473427432</v>
      </c>
      <c r="BI16" s="78"/>
      <c r="BJ16" s="182">
        <f>SUM(BJ9:BJ15)</f>
        <v>-262.91619</v>
      </c>
      <c r="BK16" s="182">
        <f>SUM(BK9:BK15)</f>
        <v>-254.84100000000004</v>
      </c>
      <c r="BL16" s="182">
        <f>SUM(BL9:BL15)</f>
        <v>-222.47024999999996</v>
      </c>
      <c r="BM16" s="182">
        <f>SUM(BM9:BM15)</f>
        <v>-359.7307400000001</v>
      </c>
      <c r="BN16" s="35">
        <f t="shared" si="12"/>
        <v>-1099.95818</v>
      </c>
      <c r="BO16" s="182">
        <f>SUM(BO9:BO15)</f>
        <v>-313.32117</v>
      </c>
      <c r="BP16" s="182">
        <f>SUM(BP9:BP15)</f>
        <v>-280.5599</v>
      </c>
      <c r="BQ16" s="182">
        <f>SUM(BQ9:BQ15)</f>
        <v>-414.82534</v>
      </c>
      <c r="BR16" s="182">
        <f>SUM(BR9:BR15)</f>
        <v>-374.13322000000005</v>
      </c>
      <c r="BS16" s="35">
        <f t="shared" si="13"/>
        <v>-1382.83963</v>
      </c>
      <c r="BT16" s="278">
        <f t="shared" si="14"/>
        <v>0.25717473186116935</v>
      </c>
      <c r="BU16" s="77"/>
      <c r="BW16" s="144"/>
    </row>
    <row r="17" spans="1:75" s="24" customFormat="1" ht="12.75" customHeight="1">
      <c r="A17" s="25" t="s">
        <v>46</v>
      </c>
      <c r="B17" s="181">
        <v>-12181.56475</v>
      </c>
      <c r="C17" s="181">
        <v>-12877.549270000001</v>
      </c>
      <c r="D17" s="181">
        <v>-12267.51541</v>
      </c>
      <c r="E17" s="181">
        <v>-12851.594920000003</v>
      </c>
      <c r="F17" s="194">
        <f t="shared" si="17"/>
        <v>-50178.224350000004</v>
      </c>
      <c r="G17" s="181">
        <v>-12332.065050000001</v>
      </c>
      <c r="H17" s="181">
        <v>-12962.087439999996</v>
      </c>
      <c r="I17" s="181">
        <v>-12909.836650000001</v>
      </c>
      <c r="J17" s="181">
        <v>-13935.934130000009</v>
      </c>
      <c r="K17" s="194">
        <f t="shared" si="0"/>
        <v>-52139.92327000001</v>
      </c>
      <c r="L17" s="277">
        <f t="shared" si="15"/>
        <v>0.0390946261134488</v>
      </c>
      <c r="M17" s="17"/>
      <c r="N17" s="181">
        <v>-7217.66665</v>
      </c>
      <c r="O17" s="181">
        <v>-7803.29195</v>
      </c>
      <c r="P17" s="181">
        <v>-7536.877590000002</v>
      </c>
      <c r="Q17" s="181">
        <v>-7088.477139999995</v>
      </c>
      <c r="R17" s="194">
        <f t="shared" si="1"/>
        <v>-29646.313329999997</v>
      </c>
      <c r="S17" s="181">
        <v>-7133.6056100000005</v>
      </c>
      <c r="T17" s="181">
        <v>-7678.74906</v>
      </c>
      <c r="U17" s="181">
        <v>-7775.042250000002</v>
      </c>
      <c r="V17" s="181">
        <v>-8433.681419999997</v>
      </c>
      <c r="W17" s="194">
        <f t="shared" si="2"/>
        <v>-31021.07834</v>
      </c>
      <c r="X17" s="277">
        <f t="shared" si="16"/>
        <v>0.04637220806166265</v>
      </c>
      <c r="Y17" s="17"/>
      <c r="Z17" s="181">
        <v>-4972.15815</v>
      </c>
      <c r="AA17" s="181">
        <v>-5080.061789999999</v>
      </c>
      <c r="AB17" s="181">
        <v>-4733.80407</v>
      </c>
      <c r="AC17" s="181">
        <v>-5782.449760000003</v>
      </c>
      <c r="AD17" s="194">
        <f t="shared" si="3"/>
        <v>-20568.473770000004</v>
      </c>
      <c r="AE17" s="181">
        <v>-5209.62423</v>
      </c>
      <c r="AF17" s="181">
        <v>-5294.574230000001</v>
      </c>
      <c r="AG17" s="181">
        <v>-5148.947839999999</v>
      </c>
      <c r="AH17" s="181">
        <v>-5524.138939999997</v>
      </c>
      <c r="AI17" s="194">
        <f t="shared" si="4"/>
        <v>-21177.285239999997</v>
      </c>
      <c r="AJ17" s="277">
        <f t="shared" si="5"/>
        <v>0.029599253537613994</v>
      </c>
      <c r="AK17" s="17"/>
      <c r="AL17" s="181">
        <v>0</v>
      </c>
      <c r="AM17" s="181">
        <v>0</v>
      </c>
      <c r="AN17" s="181">
        <v>0</v>
      </c>
      <c r="AO17" s="181">
        <v>0</v>
      </c>
      <c r="AP17" s="194">
        <f t="shared" si="6"/>
        <v>0</v>
      </c>
      <c r="AQ17" s="181">
        <v>0</v>
      </c>
      <c r="AR17" s="181">
        <v>0</v>
      </c>
      <c r="AS17" s="181">
        <v>0</v>
      </c>
      <c r="AT17" s="181">
        <v>0</v>
      </c>
      <c r="AU17" s="194">
        <f t="shared" si="7"/>
        <v>0</v>
      </c>
      <c r="AV17" s="277" t="str">
        <f t="shared" si="8"/>
        <v>-</v>
      </c>
      <c r="AW17" s="17"/>
      <c r="AX17" s="181">
        <v>0</v>
      </c>
      <c r="AY17" s="181">
        <v>0</v>
      </c>
      <c r="AZ17" s="181">
        <v>0</v>
      </c>
      <c r="BA17" s="181">
        <v>0</v>
      </c>
      <c r="BB17" s="194">
        <f t="shared" si="9"/>
        <v>0</v>
      </c>
      <c r="BC17" s="181">
        <v>0</v>
      </c>
      <c r="BD17" s="181">
        <v>0</v>
      </c>
      <c r="BE17" s="181">
        <v>0</v>
      </c>
      <c r="BF17" s="181">
        <v>0</v>
      </c>
      <c r="BG17" s="194">
        <f t="shared" si="10"/>
        <v>0</v>
      </c>
      <c r="BH17" s="277" t="str">
        <f t="shared" si="11"/>
        <v>-</v>
      </c>
      <c r="BI17" s="17"/>
      <c r="BJ17" s="181">
        <v>8.26005</v>
      </c>
      <c r="BK17" s="181">
        <v>5.80447</v>
      </c>
      <c r="BL17" s="181">
        <v>3.16625</v>
      </c>
      <c r="BM17" s="181">
        <v>19.33198</v>
      </c>
      <c r="BN17" s="194">
        <f t="shared" si="12"/>
        <v>36.56275</v>
      </c>
      <c r="BO17" s="181">
        <v>11.16479</v>
      </c>
      <c r="BP17" s="181">
        <v>11.23585</v>
      </c>
      <c r="BQ17" s="181">
        <v>14.15344</v>
      </c>
      <c r="BR17" s="181">
        <v>21.886229999999998</v>
      </c>
      <c r="BS17" s="194">
        <f t="shared" si="13"/>
        <v>58.44031</v>
      </c>
      <c r="BT17" s="277">
        <f t="shared" si="14"/>
        <v>0.598356524057955</v>
      </c>
      <c r="BU17" s="17"/>
      <c r="BW17" s="144"/>
    </row>
    <row r="18" spans="1:75" s="24" customFormat="1" ht="12.75" customHeight="1">
      <c r="A18" s="25" t="s">
        <v>47</v>
      </c>
      <c r="B18" s="181">
        <v>544.14698</v>
      </c>
      <c r="C18" s="181">
        <v>905.03541</v>
      </c>
      <c r="D18" s="181">
        <v>393.4866900000002</v>
      </c>
      <c r="E18" s="181">
        <v>533.3160099999996</v>
      </c>
      <c r="F18" s="194">
        <f t="shared" si="17"/>
        <v>2375.9850899999997</v>
      </c>
      <c r="G18" s="181">
        <v>522.90986</v>
      </c>
      <c r="H18" s="181">
        <v>704.7943600000001</v>
      </c>
      <c r="I18" s="181">
        <v>542.2691199999999</v>
      </c>
      <c r="J18" s="181">
        <v>720.06324</v>
      </c>
      <c r="K18" s="194">
        <f t="shared" si="0"/>
        <v>2490.03658</v>
      </c>
      <c r="L18" s="277">
        <f t="shared" si="15"/>
        <v>0.048001770078447886</v>
      </c>
      <c r="M18" s="17"/>
      <c r="N18" s="181">
        <v>404.43998</v>
      </c>
      <c r="O18" s="181">
        <v>819.90396</v>
      </c>
      <c r="P18" s="181">
        <v>303.30099999999993</v>
      </c>
      <c r="Q18" s="181">
        <v>405.77985999999987</v>
      </c>
      <c r="R18" s="194">
        <f t="shared" si="1"/>
        <v>1933.4247999999998</v>
      </c>
      <c r="S18" s="181">
        <v>406.12028000000004</v>
      </c>
      <c r="T18" s="181">
        <v>592.7531099999999</v>
      </c>
      <c r="U18" s="181">
        <v>409.3530699999999</v>
      </c>
      <c r="V18" s="181">
        <v>735.2715400000002</v>
      </c>
      <c r="W18" s="194">
        <f t="shared" si="2"/>
        <v>2143.498</v>
      </c>
      <c r="X18" s="277">
        <f t="shared" si="16"/>
        <v>0.10865341129378309</v>
      </c>
      <c r="Y18" s="17"/>
      <c r="Z18" s="181">
        <v>146.85105</v>
      </c>
      <c r="AA18" s="181">
        <v>88.99592000000001</v>
      </c>
      <c r="AB18" s="181">
        <v>91.51594</v>
      </c>
      <c r="AC18" s="181">
        <v>144.96913</v>
      </c>
      <c r="AD18" s="194">
        <f t="shared" si="3"/>
        <v>472.33204</v>
      </c>
      <c r="AE18" s="181">
        <v>128.33137</v>
      </c>
      <c r="AF18" s="181">
        <v>121.56710000000001</v>
      </c>
      <c r="AG18" s="181">
        <v>145.17149000000003</v>
      </c>
      <c r="AH18" s="181">
        <v>7.266930000000002</v>
      </c>
      <c r="AI18" s="194">
        <f t="shared" si="4"/>
        <v>402.33689000000004</v>
      </c>
      <c r="AJ18" s="277">
        <f t="shared" si="5"/>
        <v>-0.14819056102990594</v>
      </c>
      <c r="AK18" s="17"/>
      <c r="AL18" s="181">
        <v>0</v>
      </c>
      <c r="AM18" s="181">
        <v>0</v>
      </c>
      <c r="AN18" s="181">
        <v>0</v>
      </c>
      <c r="AO18" s="181">
        <v>0</v>
      </c>
      <c r="AP18" s="194">
        <f t="shared" si="6"/>
        <v>0</v>
      </c>
      <c r="AQ18" s="181">
        <v>0</v>
      </c>
      <c r="AR18" s="181">
        <v>0</v>
      </c>
      <c r="AS18" s="181">
        <v>0</v>
      </c>
      <c r="AT18" s="181">
        <v>0</v>
      </c>
      <c r="AU18" s="194">
        <f t="shared" si="7"/>
        <v>0</v>
      </c>
      <c r="AV18" s="277" t="str">
        <f t="shared" si="8"/>
        <v>-</v>
      </c>
      <c r="AW18" s="17"/>
      <c r="AX18" s="181">
        <v>0</v>
      </c>
      <c r="AY18" s="181">
        <v>0</v>
      </c>
      <c r="AZ18" s="181">
        <v>0</v>
      </c>
      <c r="BA18" s="181">
        <v>0</v>
      </c>
      <c r="BB18" s="194">
        <f t="shared" si="9"/>
        <v>0</v>
      </c>
      <c r="BC18" s="181">
        <v>0</v>
      </c>
      <c r="BD18" s="181">
        <v>0</v>
      </c>
      <c r="BE18" s="181">
        <v>0</v>
      </c>
      <c r="BF18" s="181">
        <v>0</v>
      </c>
      <c r="BG18" s="194">
        <f t="shared" si="10"/>
        <v>0</v>
      </c>
      <c r="BH18" s="277" t="str">
        <f t="shared" si="11"/>
        <v>-</v>
      </c>
      <c r="BI18" s="17"/>
      <c r="BJ18" s="181">
        <v>-7.14405</v>
      </c>
      <c r="BK18" s="181">
        <v>-3.8644700000000007</v>
      </c>
      <c r="BL18" s="181">
        <v>-1.3302499999999995</v>
      </c>
      <c r="BM18" s="181">
        <v>-17.43298</v>
      </c>
      <c r="BN18" s="194">
        <f t="shared" si="12"/>
        <v>-29.77175</v>
      </c>
      <c r="BO18" s="181">
        <v>-11.54179</v>
      </c>
      <c r="BP18" s="181">
        <v>-9.52585</v>
      </c>
      <c r="BQ18" s="181">
        <v>-12.255440000000004</v>
      </c>
      <c r="BR18" s="181">
        <v>-22.475229999999996</v>
      </c>
      <c r="BS18" s="194">
        <f t="shared" si="13"/>
        <v>-55.79831</v>
      </c>
      <c r="BT18" s="277">
        <f t="shared" si="14"/>
        <v>0.8742032295716576</v>
      </c>
      <c r="BU18" s="17"/>
      <c r="BW18" s="144"/>
    </row>
    <row r="19" spans="1:75" s="79" customFormat="1" ht="12.75" customHeight="1">
      <c r="A19" s="78" t="s">
        <v>9</v>
      </c>
      <c r="B19" s="182">
        <f>SUM(B17:B18)</f>
        <v>-11637.41777</v>
      </c>
      <c r="C19" s="182">
        <f>SUM(C17:C18)</f>
        <v>-11972.513860000001</v>
      </c>
      <c r="D19" s="182">
        <f>SUM(D17:D18)</f>
        <v>-11874.02872</v>
      </c>
      <c r="E19" s="182">
        <f>SUM(E17:E18)</f>
        <v>-12318.278910000005</v>
      </c>
      <c r="F19" s="35">
        <f>SUM(B19:E19)</f>
        <v>-47802.23926</v>
      </c>
      <c r="G19" s="182">
        <f>SUM(G17:G18)</f>
        <v>-11809.155190000001</v>
      </c>
      <c r="H19" s="182">
        <f>SUM(H17:H18)</f>
        <v>-12257.293079999996</v>
      </c>
      <c r="I19" s="182">
        <f>SUM(I17:I18)</f>
        <v>-12367.56753</v>
      </c>
      <c r="J19" s="182">
        <f>SUM(J17:J18)</f>
        <v>-13215.87089000001</v>
      </c>
      <c r="K19" s="35">
        <f t="shared" si="0"/>
        <v>-49649.88669</v>
      </c>
      <c r="L19" s="278">
        <f t="shared" si="15"/>
        <v>0.03865190122057887</v>
      </c>
      <c r="M19" s="78"/>
      <c r="N19" s="182">
        <f>SUM(N17:N18)</f>
        <v>-6813.22667</v>
      </c>
      <c r="O19" s="182">
        <f>SUM(O17:O18)</f>
        <v>-6983.38799</v>
      </c>
      <c r="P19" s="182">
        <f>SUM(P17:P18)</f>
        <v>-7233.576590000002</v>
      </c>
      <c r="Q19" s="182">
        <f>SUM(Q17:Q18)</f>
        <v>-6682.697279999996</v>
      </c>
      <c r="R19" s="35">
        <f t="shared" si="1"/>
        <v>-27712.88853</v>
      </c>
      <c r="S19" s="182">
        <f>SUM(S17:S18)</f>
        <v>-6727.48533</v>
      </c>
      <c r="T19" s="182">
        <f>SUM(T17:T18)</f>
        <v>-7085.99595</v>
      </c>
      <c r="U19" s="182">
        <f>SUM(U17:U18)</f>
        <v>-7365.689180000002</v>
      </c>
      <c r="V19" s="182">
        <f>SUM(V17:V18)</f>
        <v>-7698.409879999997</v>
      </c>
      <c r="W19" s="35">
        <f t="shared" si="2"/>
        <v>-28877.58034</v>
      </c>
      <c r="X19" s="278">
        <f t="shared" si="16"/>
        <v>0.04202708096412208</v>
      </c>
      <c r="Y19" s="78"/>
      <c r="Z19" s="182">
        <f>SUM(Z17:Z18)</f>
        <v>-4825.3071</v>
      </c>
      <c r="AA19" s="182">
        <f>SUM(AA17:AA18)</f>
        <v>-4991.0658699999985</v>
      </c>
      <c r="AB19" s="182">
        <f>SUM(AB17:AB18)</f>
        <v>-4642.28813</v>
      </c>
      <c r="AC19" s="182">
        <f>SUM(AC17:AC18)</f>
        <v>-5637.480630000003</v>
      </c>
      <c r="AD19" s="35">
        <f t="shared" si="3"/>
        <v>-20096.14173</v>
      </c>
      <c r="AE19" s="182">
        <f>SUM(AE17:AE18)</f>
        <v>-5081.2928600000005</v>
      </c>
      <c r="AF19" s="182">
        <f>SUM(AF17:AF18)</f>
        <v>-5173.007130000001</v>
      </c>
      <c r="AG19" s="182">
        <f>SUM(AG17:AG18)</f>
        <v>-5003.776349999999</v>
      </c>
      <c r="AH19" s="182">
        <f>SUM(AH17:AH18)</f>
        <v>-5516.872009999997</v>
      </c>
      <c r="AI19" s="35">
        <f t="shared" si="4"/>
        <v>-20774.94835</v>
      </c>
      <c r="AJ19" s="278">
        <f t="shared" si="5"/>
        <v>0.033777957436807914</v>
      </c>
      <c r="AK19" s="78"/>
      <c r="AL19" s="182">
        <f>SUM(AL17:AL18)</f>
        <v>0</v>
      </c>
      <c r="AM19" s="182">
        <f>SUM(AM17:AM18)</f>
        <v>0</v>
      </c>
      <c r="AN19" s="182">
        <f>SUM(AN17:AN18)</f>
        <v>0</v>
      </c>
      <c r="AO19" s="182">
        <f>SUM(AO17:AO18)</f>
        <v>0</v>
      </c>
      <c r="AP19" s="35">
        <f t="shared" si="6"/>
        <v>0</v>
      </c>
      <c r="AQ19" s="182">
        <f>SUM(AQ17:AQ18)</f>
        <v>0</v>
      </c>
      <c r="AR19" s="182">
        <f>SUM(AR17:AR18)</f>
        <v>0</v>
      </c>
      <c r="AS19" s="182">
        <f>SUM(AS17:AS18)</f>
        <v>0</v>
      </c>
      <c r="AT19" s="182">
        <f>SUM(AT17:AT18)</f>
        <v>0</v>
      </c>
      <c r="AU19" s="35">
        <f t="shared" si="7"/>
        <v>0</v>
      </c>
      <c r="AV19" s="278" t="str">
        <f t="shared" si="8"/>
        <v>-</v>
      </c>
      <c r="AW19" s="78"/>
      <c r="AX19" s="182">
        <f>SUM(AX17:AX18)</f>
        <v>0</v>
      </c>
      <c r="AY19" s="182">
        <f>SUM(AY17:AY18)</f>
        <v>0</v>
      </c>
      <c r="AZ19" s="182">
        <f>SUM(AZ17:AZ18)</f>
        <v>0</v>
      </c>
      <c r="BA19" s="182">
        <f>SUM(BA17:BA18)</f>
        <v>0</v>
      </c>
      <c r="BB19" s="35">
        <f t="shared" si="9"/>
        <v>0</v>
      </c>
      <c r="BC19" s="182">
        <f>SUM(BC17:BC18)</f>
        <v>0</v>
      </c>
      <c r="BD19" s="182">
        <f>SUM(BD17:BD18)</f>
        <v>0</v>
      </c>
      <c r="BE19" s="182">
        <f>SUM(BE17:BE18)</f>
        <v>0</v>
      </c>
      <c r="BF19" s="182">
        <f>SUM(BF17:BF18)</f>
        <v>0</v>
      </c>
      <c r="BG19" s="35">
        <f t="shared" si="10"/>
        <v>0</v>
      </c>
      <c r="BH19" s="278" t="str">
        <f t="shared" si="11"/>
        <v>-</v>
      </c>
      <c r="BI19" s="78"/>
      <c r="BJ19" s="182">
        <f>SUM(BJ17:BJ18)</f>
        <v>1.1159999999999997</v>
      </c>
      <c r="BK19" s="182">
        <f>SUM(BK17:BK18)</f>
        <v>1.9399999999999995</v>
      </c>
      <c r="BL19" s="182">
        <f>SUM(BL17:BL18)</f>
        <v>1.8360000000000003</v>
      </c>
      <c r="BM19" s="182">
        <f>SUM(BM17:BM18)</f>
        <v>1.899000000000001</v>
      </c>
      <c r="BN19" s="35">
        <f t="shared" si="12"/>
        <v>6.791</v>
      </c>
      <c r="BO19" s="182">
        <f>SUM(BO17:BO18)</f>
        <v>-0.37700000000000067</v>
      </c>
      <c r="BP19" s="182">
        <f>SUM(BP17:BP18)</f>
        <v>1.709999999999999</v>
      </c>
      <c r="BQ19" s="182">
        <f>SUM(BQ17:BQ18)</f>
        <v>1.8979999999999961</v>
      </c>
      <c r="BR19" s="182">
        <f>SUM(BR17:BR18)</f>
        <v>-0.5889999999999986</v>
      </c>
      <c r="BS19" s="35">
        <f t="shared" si="13"/>
        <v>2.641999999999996</v>
      </c>
      <c r="BT19" s="278">
        <f t="shared" si="14"/>
        <v>-0.6109556766308355</v>
      </c>
      <c r="BU19" s="77"/>
      <c r="BW19" s="144"/>
    </row>
    <row r="20" spans="1:75" s="24" customFormat="1" ht="12.75" customHeight="1">
      <c r="A20" s="25" t="s">
        <v>10</v>
      </c>
      <c r="B20" s="181">
        <v>-4098.66964</v>
      </c>
      <c r="C20" s="181">
        <v>-3070.8488799999996</v>
      </c>
      <c r="D20" s="181">
        <v>-3247.6528700000017</v>
      </c>
      <c r="E20" s="181">
        <v>-3572.6166999999987</v>
      </c>
      <c r="F20" s="194">
        <f t="shared" si="17"/>
        <v>-13989.78809</v>
      </c>
      <c r="G20" s="181">
        <v>-3439.63982</v>
      </c>
      <c r="H20" s="181">
        <v>-3598.30435</v>
      </c>
      <c r="I20" s="181">
        <v>-3418.7483199999997</v>
      </c>
      <c r="J20" s="181">
        <v>-3472.2544000000016</v>
      </c>
      <c r="K20" s="194">
        <f aca="true" t="shared" si="18" ref="K20:K30">SUM(G20:J20)</f>
        <v>-13928.946890000001</v>
      </c>
      <c r="L20" s="277">
        <f t="shared" si="15"/>
        <v>-0.004348972236648006</v>
      </c>
      <c r="M20" s="17"/>
      <c r="N20" s="181">
        <v>-112.63695</v>
      </c>
      <c r="O20" s="181">
        <v>-98.87642000000001</v>
      </c>
      <c r="P20" s="181">
        <v>-106.67048999999997</v>
      </c>
      <c r="Q20" s="181">
        <v>-66.20881000000003</v>
      </c>
      <c r="R20" s="194">
        <f aca="true" t="shared" si="19" ref="R20:R30">SUM(N20:Q20)</f>
        <v>-384.39267</v>
      </c>
      <c r="S20" s="181">
        <v>-125.01891</v>
      </c>
      <c r="T20" s="181">
        <v>-135.22250000000003</v>
      </c>
      <c r="U20" s="181">
        <v>-167.65191999999996</v>
      </c>
      <c r="V20" s="181">
        <v>-110.41185000000007</v>
      </c>
      <c r="W20" s="194">
        <f aca="true" t="shared" si="20" ref="W20:W30">SUM(S20:V20)</f>
        <v>-538.3051800000001</v>
      </c>
      <c r="X20" s="277">
        <f t="shared" si="16"/>
        <v>0.40040438336142065</v>
      </c>
      <c r="Y20" s="17"/>
      <c r="Z20" s="181">
        <v>-4000.31469</v>
      </c>
      <c r="AA20" s="181">
        <v>-2929.1354600000004</v>
      </c>
      <c r="AB20" s="181">
        <v>-3138.096379999999</v>
      </c>
      <c r="AC20" s="181">
        <v>-3487.8778899999998</v>
      </c>
      <c r="AD20" s="194">
        <f aca="true" t="shared" si="21" ref="AD20:AD30">SUM(Z20:AC20)</f>
        <v>-13555.42442</v>
      </c>
      <c r="AE20" s="181">
        <v>-3314.0259100000003</v>
      </c>
      <c r="AF20" s="181">
        <v>-3457.3218499999994</v>
      </c>
      <c r="AG20" s="181">
        <v>-3174.8034</v>
      </c>
      <c r="AH20" s="181">
        <v>-2616.5987800000003</v>
      </c>
      <c r="AI20" s="194">
        <f aca="true" t="shared" si="22" ref="AI20:AI30">SUM(AE20:AH20)</f>
        <v>-12562.74994</v>
      </c>
      <c r="AJ20" s="277">
        <f t="shared" si="5"/>
        <v>-0.07323079302005357</v>
      </c>
      <c r="AK20" s="17"/>
      <c r="AL20" s="181">
        <v>0</v>
      </c>
      <c r="AM20" s="181">
        <v>0</v>
      </c>
      <c r="AN20" s="181">
        <v>0</v>
      </c>
      <c r="AO20" s="181">
        <v>0</v>
      </c>
      <c r="AP20" s="194">
        <f aca="true" t="shared" si="23" ref="AP20:AP30">SUM(AL20:AO20)</f>
        <v>0</v>
      </c>
      <c r="AQ20" s="181">
        <v>0</v>
      </c>
      <c r="AR20" s="181">
        <v>0</v>
      </c>
      <c r="AS20" s="181">
        <v>0</v>
      </c>
      <c r="AT20" s="181">
        <v>0</v>
      </c>
      <c r="AU20" s="194">
        <f aca="true" t="shared" si="24" ref="AU20:AU30">SUM(AQ20:AT20)</f>
        <v>0</v>
      </c>
      <c r="AV20" s="277" t="str">
        <f t="shared" si="8"/>
        <v>-</v>
      </c>
      <c r="AW20" s="17"/>
      <c r="AX20" s="181">
        <v>0</v>
      </c>
      <c r="AY20" s="181">
        <v>0</v>
      </c>
      <c r="AZ20" s="181">
        <v>0</v>
      </c>
      <c r="BA20" s="181">
        <v>0</v>
      </c>
      <c r="BB20" s="194">
        <f aca="true" t="shared" si="25" ref="BB20:BB30">SUM(AX20:BA20)</f>
        <v>0</v>
      </c>
      <c r="BC20" s="181">
        <v>0</v>
      </c>
      <c r="BD20" s="181">
        <v>0</v>
      </c>
      <c r="BE20" s="181">
        <v>0</v>
      </c>
      <c r="BF20" s="181">
        <v>0</v>
      </c>
      <c r="BG20" s="194">
        <f aca="true" t="shared" si="26" ref="BG20:BG30">SUM(BC20:BF20)</f>
        <v>0</v>
      </c>
      <c r="BH20" s="277" t="str">
        <f t="shared" si="11"/>
        <v>-</v>
      </c>
      <c r="BI20" s="17"/>
      <c r="BJ20" s="181">
        <v>14.282</v>
      </c>
      <c r="BK20" s="181">
        <v>-42.837</v>
      </c>
      <c r="BL20" s="181">
        <v>-2.8859999999999957</v>
      </c>
      <c r="BM20" s="181">
        <v>-18.529999999999998</v>
      </c>
      <c r="BN20" s="194">
        <f aca="true" t="shared" si="27" ref="BN20:BN30">SUM(BJ20:BM20)</f>
        <v>-49.971</v>
      </c>
      <c r="BO20" s="181">
        <v>-0.595</v>
      </c>
      <c r="BP20" s="181">
        <v>-5.760000000000001</v>
      </c>
      <c r="BQ20" s="181">
        <v>-76.29299999999999</v>
      </c>
      <c r="BR20" s="181">
        <v>-745.24377</v>
      </c>
      <c r="BS20" s="194">
        <f aca="true" t="shared" si="28" ref="BS20:BS30">SUM(BO20:BR20)</f>
        <v>-827.8917700000001</v>
      </c>
      <c r="BT20" s="277">
        <f t="shared" si="14"/>
        <v>15.567444517820338</v>
      </c>
      <c r="BU20" s="17"/>
      <c r="BW20" s="144"/>
    </row>
    <row r="21" spans="1:75" s="24" customFormat="1" ht="12.75" customHeight="1">
      <c r="A21" s="69" t="s">
        <v>36</v>
      </c>
      <c r="B21" s="181">
        <v>-351.07218</v>
      </c>
      <c r="C21" s="181">
        <v>-335.09329</v>
      </c>
      <c r="D21" s="181">
        <v>-300.03956000000005</v>
      </c>
      <c r="E21" s="181">
        <v>-335.90234999999984</v>
      </c>
      <c r="F21" s="194">
        <f t="shared" si="17"/>
        <v>-1322.10738</v>
      </c>
      <c r="G21" s="181">
        <v>-302.33978</v>
      </c>
      <c r="H21" s="181">
        <v>-308.01790000000005</v>
      </c>
      <c r="I21" s="181">
        <v>-315.10231999999996</v>
      </c>
      <c r="J21" s="181">
        <v>-335.05798000000004</v>
      </c>
      <c r="K21" s="194">
        <f t="shared" si="18"/>
        <v>-1260.51798</v>
      </c>
      <c r="L21" s="277">
        <f t="shared" si="15"/>
        <v>-0.04658426458522593</v>
      </c>
      <c r="M21" s="17"/>
      <c r="N21" s="181">
        <v>-15.52918</v>
      </c>
      <c r="O21" s="181">
        <v>-6.758839999999999</v>
      </c>
      <c r="P21" s="181">
        <v>-8.601510000000001</v>
      </c>
      <c r="Q21" s="181">
        <v>-20.90242</v>
      </c>
      <c r="R21" s="194">
        <f t="shared" si="19"/>
        <v>-51.79195</v>
      </c>
      <c r="S21" s="181">
        <v>-12.52787</v>
      </c>
      <c r="T21" s="181">
        <v>-16.8272</v>
      </c>
      <c r="U21" s="181">
        <v>-19.575329999999997</v>
      </c>
      <c r="V21" s="181">
        <v>-21.651689999999995</v>
      </c>
      <c r="W21" s="194">
        <f t="shared" si="20"/>
        <v>-70.58209</v>
      </c>
      <c r="X21" s="277">
        <f t="shared" si="16"/>
        <v>0.36280039658672814</v>
      </c>
      <c r="Y21" s="17"/>
      <c r="Z21" s="181">
        <v>-18.7877</v>
      </c>
      <c r="AA21" s="181">
        <v>-21.595189999999995</v>
      </c>
      <c r="AB21" s="181">
        <v>-15.823030000000003</v>
      </c>
      <c r="AC21" s="181">
        <v>-24.524070000000002</v>
      </c>
      <c r="AD21" s="194">
        <f t="shared" si="21"/>
        <v>-80.72999</v>
      </c>
      <c r="AE21" s="181">
        <v>-24.55195</v>
      </c>
      <c r="AF21" s="181">
        <v>-23.70923</v>
      </c>
      <c r="AG21" s="181">
        <v>-27.231869999999994</v>
      </c>
      <c r="AH21" s="181">
        <v>-31.22274</v>
      </c>
      <c r="AI21" s="194">
        <f t="shared" si="22"/>
        <v>-106.71579</v>
      </c>
      <c r="AJ21" s="277">
        <f t="shared" si="5"/>
        <v>0.3218853365397419</v>
      </c>
      <c r="AK21" s="17"/>
      <c r="AL21" s="181">
        <v>-6.9797</v>
      </c>
      <c r="AM21" s="181">
        <v>-6.4946399999999995</v>
      </c>
      <c r="AN21" s="181">
        <v>-6.8754500000000025</v>
      </c>
      <c r="AO21" s="181">
        <v>-7.824299999999997</v>
      </c>
      <c r="AP21" s="194">
        <f t="shared" si="23"/>
        <v>-28.17409</v>
      </c>
      <c r="AQ21" s="181">
        <v>-2.5105500000000003</v>
      </c>
      <c r="AR21" s="181">
        <v>-2.5710999999999995</v>
      </c>
      <c r="AS21" s="181">
        <v>-2.57859</v>
      </c>
      <c r="AT21" s="181">
        <v>-2.32362</v>
      </c>
      <c r="AU21" s="194">
        <f t="shared" si="24"/>
        <v>-9.98386</v>
      </c>
      <c r="AV21" s="277">
        <f t="shared" si="8"/>
        <v>-0.6456368244724142</v>
      </c>
      <c r="AW21" s="17"/>
      <c r="AX21" s="181">
        <v>-403.70291</v>
      </c>
      <c r="AY21" s="181">
        <v>-390.81708000000003</v>
      </c>
      <c r="AZ21" s="181">
        <v>-357.85123999999996</v>
      </c>
      <c r="BA21" s="181">
        <v>-371.7990400000001</v>
      </c>
      <c r="BB21" s="194">
        <f t="shared" si="25"/>
        <v>-1524.17027</v>
      </c>
      <c r="BC21" s="181">
        <v>-348.58496</v>
      </c>
      <c r="BD21" s="181">
        <v>-355.53768</v>
      </c>
      <c r="BE21" s="181">
        <v>-357.77982</v>
      </c>
      <c r="BF21" s="181">
        <v>-356.88158</v>
      </c>
      <c r="BG21" s="194">
        <f t="shared" si="26"/>
        <v>-1418.78404</v>
      </c>
      <c r="BH21" s="277">
        <f t="shared" si="11"/>
        <v>-0.06914334446373899</v>
      </c>
      <c r="BI21" s="17"/>
      <c r="BJ21" s="181">
        <v>93.92730999999999</v>
      </c>
      <c r="BK21" s="181">
        <v>90.57245999999999</v>
      </c>
      <c r="BL21" s="181">
        <v>89.11167000000003</v>
      </c>
      <c r="BM21" s="181">
        <v>89.14747999999997</v>
      </c>
      <c r="BN21" s="194">
        <f t="shared" si="27"/>
        <v>362.75892</v>
      </c>
      <c r="BO21" s="181">
        <v>85.83555</v>
      </c>
      <c r="BP21" s="181">
        <v>90.62730999999998</v>
      </c>
      <c r="BQ21" s="181">
        <v>92.06329000000005</v>
      </c>
      <c r="BR21" s="181">
        <v>77.02164999999997</v>
      </c>
      <c r="BS21" s="194">
        <f t="shared" si="28"/>
        <v>345.5478</v>
      </c>
      <c r="BT21" s="277">
        <f t="shared" si="14"/>
        <v>-0.047445063514909555</v>
      </c>
      <c r="BU21" s="17"/>
      <c r="BW21" s="144"/>
    </row>
    <row r="22" spans="1:75" s="24" customFormat="1" ht="12.75" customHeight="1">
      <c r="A22" s="25" t="s">
        <v>5</v>
      </c>
      <c r="B22" s="181">
        <v>-14.380709999999999</v>
      </c>
      <c r="C22" s="181">
        <v>-14.400830000000001</v>
      </c>
      <c r="D22" s="181">
        <v>-17.907400000000003</v>
      </c>
      <c r="E22" s="181">
        <v>-39.70519</v>
      </c>
      <c r="F22" s="194">
        <f t="shared" si="17"/>
        <v>-86.39413</v>
      </c>
      <c r="G22" s="181">
        <v>-8.907020000000001</v>
      </c>
      <c r="H22" s="181">
        <v>-14.904659999999998</v>
      </c>
      <c r="I22" s="181">
        <v>-7.118470000000002</v>
      </c>
      <c r="J22" s="181">
        <v>-13.833209999999994</v>
      </c>
      <c r="K22" s="194">
        <f t="shared" si="18"/>
        <v>-44.76335999999999</v>
      </c>
      <c r="L22" s="277">
        <f t="shared" si="15"/>
        <v>-0.48187035392335115</v>
      </c>
      <c r="M22" s="17"/>
      <c r="N22" s="181">
        <v>0</v>
      </c>
      <c r="O22" s="181">
        <v>0</v>
      </c>
      <c r="P22" s="181">
        <v>0</v>
      </c>
      <c r="Q22" s="181">
        <v>0</v>
      </c>
      <c r="R22" s="194">
        <f t="shared" si="19"/>
        <v>0</v>
      </c>
      <c r="S22" s="181">
        <v>0</v>
      </c>
      <c r="T22" s="181">
        <v>0</v>
      </c>
      <c r="U22" s="181">
        <v>0</v>
      </c>
      <c r="V22" s="181">
        <v>0</v>
      </c>
      <c r="W22" s="194">
        <f t="shared" si="20"/>
        <v>0</v>
      </c>
      <c r="X22" s="277" t="str">
        <f t="shared" si="16"/>
        <v>-</v>
      </c>
      <c r="Y22" s="17"/>
      <c r="Z22" s="181">
        <v>0</v>
      </c>
      <c r="AA22" s="181">
        <v>0</v>
      </c>
      <c r="AB22" s="181">
        <v>0</v>
      </c>
      <c r="AC22" s="181">
        <v>0</v>
      </c>
      <c r="AD22" s="194">
        <f t="shared" si="21"/>
        <v>0</v>
      </c>
      <c r="AE22" s="181">
        <v>0</v>
      </c>
      <c r="AF22" s="181">
        <v>0</v>
      </c>
      <c r="AG22" s="181">
        <v>0</v>
      </c>
      <c r="AH22" s="181">
        <v>0</v>
      </c>
      <c r="AI22" s="194">
        <f t="shared" si="22"/>
        <v>0</v>
      </c>
      <c r="AJ22" s="277" t="str">
        <f t="shared" si="5"/>
        <v>-</v>
      </c>
      <c r="AK22" s="17"/>
      <c r="AL22" s="181">
        <v>0</v>
      </c>
      <c r="AM22" s="181">
        <v>0</v>
      </c>
      <c r="AN22" s="181">
        <v>0</v>
      </c>
      <c r="AO22" s="181">
        <v>0</v>
      </c>
      <c r="AP22" s="194">
        <f t="shared" si="23"/>
        <v>0</v>
      </c>
      <c r="AQ22" s="181">
        <v>0</v>
      </c>
      <c r="AR22" s="181">
        <v>0</v>
      </c>
      <c r="AS22" s="181">
        <v>0</v>
      </c>
      <c r="AT22" s="181">
        <v>0</v>
      </c>
      <c r="AU22" s="194">
        <f t="shared" si="24"/>
        <v>0</v>
      </c>
      <c r="AV22" s="277" t="str">
        <f t="shared" si="8"/>
        <v>-</v>
      </c>
      <c r="AW22" s="17"/>
      <c r="AX22" s="181">
        <v>-14.380709999999999</v>
      </c>
      <c r="AY22" s="181">
        <v>-14.400830000000001</v>
      </c>
      <c r="AZ22" s="181">
        <v>-17.907400000000003</v>
      </c>
      <c r="BA22" s="181">
        <v>-39.70519</v>
      </c>
      <c r="BB22" s="194">
        <f t="shared" si="25"/>
        <v>-86.39413</v>
      </c>
      <c r="BC22" s="181">
        <v>-8.907020000000001</v>
      </c>
      <c r="BD22" s="181">
        <v>-14.904659999999998</v>
      </c>
      <c r="BE22" s="181">
        <v>-7.118470000000002</v>
      </c>
      <c r="BF22" s="181">
        <v>-13.832699999999996</v>
      </c>
      <c r="BG22" s="194">
        <f t="shared" si="26"/>
        <v>-44.76285</v>
      </c>
      <c r="BH22" s="277">
        <f t="shared" si="11"/>
        <v>-0.48187625710218973</v>
      </c>
      <c r="BI22" s="17"/>
      <c r="BJ22" s="181">
        <v>0</v>
      </c>
      <c r="BK22" s="181">
        <v>0</v>
      </c>
      <c r="BL22" s="181">
        <v>0</v>
      </c>
      <c r="BM22" s="181">
        <v>0</v>
      </c>
      <c r="BN22" s="194">
        <f t="shared" si="27"/>
        <v>0</v>
      </c>
      <c r="BO22" s="181">
        <v>0</v>
      </c>
      <c r="BP22" s="181">
        <v>0</v>
      </c>
      <c r="BQ22" s="181">
        <v>0</v>
      </c>
      <c r="BR22" s="181">
        <v>-0.00051</v>
      </c>
      <c r="BS22" s="194">
        <f t="shared" si="28"/>
        <v>-0.00051</v>
      </c>
      <c r="BT22" s="277" t="str">
        <f t="shared" si="14"/>
        <v>-</v>
      </c>
      <c r="BU22" s="17"/>
      <c r="BW22" s="144"/>
    </row>
    <row r="23" spans="1:75" s="24" customFormat="1" ht="12.75" customHeight="1">
      <c r="A23" s="25" t="s">
        <v>11</v>
      </c>
      <c r="B23" s="181">
        <v>-134.30370000000002</v>
      </c>
      <c r="C23" s="181">
        <v>-181.93958999999998</v>
      </c>
      <c r="D23" s="181">
        <v>-161.73442999999997</v>
      </c>
      <c r="E23" s="181">
        <v>-132.8159300000001</v>
      </c>
      <c r="F23" s="194">
        <f t="shared" si="17"/>
        <v>-610.7936500000001</v>
      </c>
      <c r="G23" s="181">
        <v>-361.72238</v>
      </c>
      <c r="H23" s="181">
        <v>-74.00891999999999</v>
      </c>
      <c r="I23" s="181">
        <v>-156.41654</v>
      </c>
      <c r="J23" s="181">
        <v>-301.75714000000005</v>
      </c>
      <c r="K23" s="194">
        <f t="shared" si="18"/>
        <v>-893.90498</v>
      </c>
      <c r="L23" s="277">
        <f t="shared" si="15"/>
        <v>0.4635138724837757</v>
      </c>
      <c r="M23" s="17"/>
      <c r="N23" s="181">
        <v>-17.35621</v>
      </c>
      <c r="O23" s="181">
        <v>-41.63262999999999</v>
      </c>
      <c r="P23" s="181">
        <v>-131.08218</v>
      </c>
      <c r="Q23" s="181">
        <v>-37.225210000000004</v>
      </c>
      <c r="R23" s="194">
        <f t="shared" si="19"/>
        <v>-227.29622999999998</v>
      </c>
      <c r="S23" s="181">
        <v>-61.76426</v>
      </c>
      <c r="T23" s="181">
        <v>-21.127879999999998</v>
      </c>
      <c r="U23" s="181">
        <v>-45.98526</v>
      </c>
      <c r="V23" s="181">
        <v>-59.86542</v>
      </c>
      <c r="W23" s="194">
        <f t="shared" si="20"/>
        <v>-188.74282</v>
      </c>
      <c r="X23" s="277">
        <f t="shared" si="16"/>
        <v>-0.16961746351886253</v>
      </c>
      <c r="Y23" s="17"/>
      <c r="Z23" s="181">
        <v>-66.36756</v>
      </c>
      <c r="AA23" s="181">
        <v>-137.68885</v>
      </c>
      <c r="AB23" s="181">
        <v>-28.722320000000025</v>
      </c>
      <c r="AC23" s="181">
        <v>-114.36540999999997</v>
      </c>
      <c r="AD23" s="194">
        <f t="shared" si="21"/>
        <v>-347.14414</v>
      </c>
      <c r="AE23" s="181">
        <v>-296.78389000000004</v>
      </c>
      <c r="AF23" s="181">
        <v>-51.74303999999995</v>
      </c>
      <c r="AG23" s="181">
        <v>-108.96290000000005</v>
      </c>
      <c r="AH23" s="181">
        <v>-240.75309</v>
      </c>
      <c r="AI23" s="194">
        <f t="shared" si="22"/>
        <v>-698.24292</v>
      </c>
      <c r="AJ23" s="277">
        <f t="shared" si="5"/>
        <v>1.0113919249796355</v>
      </c>
      <c r="AK23" s="17"/>
      <c r="AL23" s="181">
        <v>-0.00302</v>
      </c>
      <c r="AM23" s="181">
        <v>0.00302</v>
      </c>
      <c r="AN23" s="181">
        <v>0</v>
      </c>
      <c r="AO23" s="181">
        <v>0</v>
      </c>
      <c r="AP23" s="194">
        <f t="shared" si="23"/>
        <v>0</v>
      </c>
      <c r="AQ23" s="181">
        <v>0</v>
      </c>
      <c r="AR23" s="181">
        <v>0</v>
      </c>
      <c r="AS23" s="181">
        <v>0</v>
      </c>
      <c r="AT23" s="181">
        <v>0</v>
      </c>
      <c r="AU23" s="194">
        <f t="shared" si="24"/>
        <v>0</v>
      </c>
      <c r="AV23" s="277" t="str">
        <f t="shared" si="8"/>
        <v>-</v>
      </c>
      <c r="AW23" s="17"/>
      <c r="AX23" s="181">
        <v>-50.576910000000005</v>
      </c>
      <c r="AY23" s="181">
        <v>-23.772129999999983</v>
      </c>
      <c r="AZ23" s="181">
        <v>-1.929930000000013</v>
      </c>
      <c r="BA23" s="181">
        <v>-3.580309999999997</v>
      </c>
      <c r="BB23" s="194">
        <f t="shared" si="25"/>
        <v>-79.85928</v>
      </c>
      <c r="BC23" s="181">
        <v>-3.17423</v>
      </c>
      <c r="BD23" s="181">
        <v>-1.1379999999999995</v>
      </c>
      <c r="BE23" s="181">
        <v>-1.4683799999999998</v>
      </c>
      <c r="BF23" s="181">
        <v>-1.13863</v>
      </c>
      <c r="BG23" s="194">
        <f t="shared" si="26"/>
        <v>-6.919239999999999</v>
      </c>
      <c r="BH23" s="277">
        <f t="shared" si="11"/>
        <v>-0.9133570951303343</v>
      </c>
      <c r="BI23" s="17"/>
      <c r="BJ23" s="181">
        <v>0</v>
      </c>
      <c r="BK23" s="181">
        <v>21.151</v>
      </c>
      <c r="BL23" s="181">
        <v>0</v>
      </c>
      <c r="BM23" s="181">
        <v>22.355</v>
      </c>
      <c r="BN23" s="194">
        <f t="shared" si="27"/>
        <v>43.506</v>
      </c>
      <c r="BO23" s="181">
        <v>0</v>
      </c>
      <c r="BP23" s="181">
        <v>0</v>
      </c>
      <c r="BQ23" s="181">
        <v>0</v>
      </c>
      <c r="BR23" s="181">
        <v>0</v>
      </c>
      <c r="BS23" s="194">
        <f t="shared" si="28"/>
        <v>0</v>
      </c>
      <c r="BT23" s="277">
        <f t="shared" si="14"/>
        <v>-1</v>
      </c>
      <c r="BU23" s="17"/>
      <c r="BW23" s="144"/>
    </row>
    <row r="24" spans="1:75" s="24" customFormat="1" ht="12.75" customHeight="1">
      <c r="A24" s="25" t="s">
        <v>12</v>
      </c>
      <c r="B24" s="181">
        <v>-208.05732999999998</v>
      </c>
      <c r="C24" s="181">
        <v>-217.31241</v>
      </c>
      <c r="D24" s="181">
        <v>-227.24290000000008</v>
      </c>
      <c r="E24" s="181">
        <v>-252.34832999999992</v>
      </c>
      <c r="F24" s="194">
        <f t="shared" si="17"/>
        <v>-904.96097</v>
      </c>
      <c r="G24" s="181">
        <v>-199.03955</v>
      </c>
      <c r="H24" s="181">
        <v>-232.26147</v>
      </c>
      <c r="I24" s="181">
        <v>-261.31236</v>
      </c>
      <c r="J24" s="181">
        <v>-268.76403000000005</v>
      </c>
      <c r="K24" s="194">
        <f t="shared" si="18"/>
        <v>-961.37741</v>
      </c>
      <c r="L24" s="277">
        <f t="shared" si="15"/>
        <v>0.0623412963323712</v>
      </c>
      <c r="M24" s="17"/>
      <c r="N24" s="181">
        <v>-68.67572</v>
      </c>
      <c r="O24" s="181">
        <v>-76.35385999999998</v>
      </c>
      <c r="P24" s="181">
        <v>-87.53547</v>
      </c>
      <c r="Q24" s="181">
        <v>-82.91827</v>
      </c>
      <c r="R24" s="194">
        <f t="shared" si="19"/>
        <v>-315.48332</v>
      </c>
      <c r="S24" s="181">
        <v>-69.35128999999999</v>
      </c>
      <c r="T24" s="181">
        <v>-74.4774</v>
      </c>
      <c r="U24" s="181">
        <v>-87.91170000000002</v>
      </c>
      <c r="V24" s="181">
        <v>-91.3617099999999</v>
      </c>
      <c r="W24" s="194">
        <f t="shared" si="20"/>
        <v>-323.10209999999995</v>
      </c>
      <c r="X24" s="277">
        <f t="shared" si="16"/>
        <v>0.024149549332750646</v>
      </c>
      <c r="Y24" s="17"/>
      <c r="Z24" s="181">
        <v>-189.96454999999997</v>
      </c>
      <c r="AA24" s="181">
        <v>-192.91765000000004</v>
      </c>
      <c r="AB24" s="181">
        <v>-198.22544000000005</v>
      </c>
      <c r="AC24" s="181">
        <v>-258.29292999999984</v>
      </c>
      <c r="AD24" s="194">
        <f t="shared" si="21"/>
        <v>-839.4005699999999</v>
      </c>
      <c r="AE24" s="181">
        <v>-195.07334</v>
      </c>
      <c r="AF24" s="181">
        <v>-231.77291</v>
      </c>
      <c r="AG24" s="181">
        <v>-218.63389</v>
      </c>
      <c r="AH24" s="181">
        <v>-257.50221999999997</v>
      </c>
      <c r="AI24" s="194">
        <f t="shared" si="22"/>
        <v>-902.98236</v>
      </c>
      <c r="AJ24" s="277">
        <f t="shared" si="5"/>
        <v>0.07574666050083821</v>
      </c>
      <c r="AK24" s="17"/>
      <c r="AL24" s="181">
        <v>-0.00524</v>
      </c>
      <c r="AM24" s="181">
        <v>-0.005250000000000001</v>
      </c>
      <c r="AN24" s="181">
        <v>-0.00524</v>
      </c>
      <c r="AO24" s="181">
        <v>-0.005250000000000001</v>
      </c>
      <c r="AP24" s="194">
        <f t="shared" si="23"/>
        <v>-0.020980000000000002</v>
      </c>
      <c r="AQ24" s="181">
        <v>0</v>
      </c>
      <c r="AR24" s="181">
        <v>0</v>
      </c>
      <c r="AS24" s="181">
        <v>0</v>
      </c>
      <c r="AT24" s="181">
        <v>0</v>
      </c>
      <c r="AU24" s="194">
        <f t="shared" si="24"/>
        <v>0</v>
      </c>
      <c r="AV24" s="277">
        <f t="shared" si="8"/>
        <v>-1</v>
      </c>
      <c r="AW24" s="17"/>
      <c r="AX24" s="181">
        <v>-18.91159</v>
      </c>
      <c r="AY24" s="181">
        <v>-20.24171</v>
      </c>
      <c r="AZ24" s="181">
        <v>-19.921049999999994</v>
      </c>
      <c r="BA24" s="181">
        <v>-23.315960000000004</v>
      </c>
      <c r="BB24" s="194">
        <f t="shared" si="25"/>
        <v>-82.39031</v>
      </c>
      <c r="BC24" s="181">
        <v>-15.490950000000002</v>
      </c>
      <c r="BD24" s="181">
        <v>-18.927829999999997</v>
      </c>
      <c r="BE24" s="181">
        <v>-18.593360000000004</v>
      </c>
      <c r="BF24" s="181">
        <v>-24.029479999999992</v>
      </c>
      <c r="BG24" s="194">
        <f t="shared" si="26"/>
        <v>-77.04162</v>
      </c>
      <c r="BH24" s="277">
        <f t="shared" si="11"/>
        <v>-0.06491892068375522</v>
      </c>
      <c r="BI24" s="17"/>
      <c r="BJ24" s="181">
        <v>69.49977</v>
      </c>
      <c r="BK24" s="181">
        <v>72.20606</v>
      </c>
      <c r="BL24" s="181">
        <v>78.44430000000003</v>
      </c>
      <c r="BM24" s="181">
        <v>112.18408</v>
      </c>
      <c r="BN24" s="194">
        <f t="shared" si="27"/>
        <v>332.33421</v>
      </c>
      <c r="BO24" s="181">
        <v>80.87603</v>
      </c>
      <c r="BP24" s="181">
        <v>92.91667000000002</v>
      </c>
      <c r="BQ24" s="181">
        <v>63.82658999999998</v>
      </c>
      <c r="BR24" s="181">
        <v>104.12937999999997</v>
      </c>
      <c r="BS24" s="194">
        <f t="shared" si="28"/>
        <v>341.74866999999995</v>
      </c>
      <c r="BT24" s="277">
        <f t="shared" si="14"/>
        <v>0.02832829036769932</v>
      </c>
      <c r="BU24" s="17"/>
      <c r="BW24" s="144"/>
    </row>
    <row r="25" spans="1:75" s="24" customFormat="1" ht="12.75" customHeight="1">
      <c r="A25" s="25" t="s">
        <v>13</v>
      </c>
      <c r="B25" s="181">
        <v>-5488.77311</v>
      </c>
      <c r="C25" s="181">
        <v>-5802.35439</v>
      </c>
      <c r="D25" s="181">
        <v>-5580.765649999999</v>
      </c>
      <c r="E25" s="181">
        <v>-5993.4091100000005</v>
      </c>
      <c r="F25" s="194">
        <f t="shared" si="17"/>
        <v>-22865.30226</v>
      </c>
      <c r="G25" s="181">
        <v>-5330.2635</v>
      </c>
      <c r="H25" s="181">
        <v>-5703.307320000001</v>
      </c>
      <c r="I25" s="181">
        <v>-5839.208859999999</v>
      </c>
      <c r="J25" s="181">
        <v>-6470.021350000003</v>
      </c>
      <c r="K25" s="194">
        <f t="shared" si="18"/>
        <v>-23342.801030000002</v>
      </c>
      <c r="L25" s="277">
        <f t="shared" si="15"/>
        <v>0.020883116460495108</v>
      </c>
      <c r="M25" s="17"/>
      <c r="N25" s="181">
        <v>-2908.2840499999998</v>
      </c>
      <c r="O25" s="181">
        <v>-2977.04863</v>
      </c>
      <c r="P25" s="181">
        <v>-2975.6008600000005</v>
      </c>
      <c r="Q25" s="181">
        <v>-3080.9357899999995</v>
      </c>
      <c r="R25" s="194">
        <f t="shared" si="19"/>
        <v>-11941.86933</v>
      </c>
      <c r="S25" s="181">
        <v>-3448.83323</v>
      </c>
      <c r="T25" s="181">
        <v>-3035.7012299999997</v>
      </c>
      <c r="U25" s="181">
        <v>-3089.182819999999</v>
      </c>
      <c r="V25" s="181">
        <v>-3363.2121800000023</v>
      </c>
      <c r="W25" s="194">
        <f t="shared" si="20"/>
        <v>-12936.929460000001</v>
      </c>
      <c r="X25" s="277">
        <f t="shared" si="16"/>
        <v>0.08332532390889942</v>
      </c>
      <c r="Y25" s="17"/>
      <c r="Z25" s="181">
        <v>-1248.05225</v>
      </c>
      <c r="AA25" s="181">
        <v>-1477.7876000000003</v>
      </c>
      <c r="AB25" s="181">
        <v>-1322.42625</v>
      </c>
      <c r="AC25" s="181">
        <v>-1554.3453600000003</v>
      </c>
      <c r="AD25" s="194">
        <f t="shared" si="21"/>
        <v>-5602.61146</v>
      </c>
      <c r="AE25" s="181">
        <v>-1261.48937</v>
      </c>
      <c r="AF25" s="181">
        <v>-1447.0861900000002</v>
      </c>
      <c r="AG25" s="181">
        <v>-1488.2591199999997</v>
      </c>
      <c r="AH25" s="181">
        <v>-1670.8969099999995</v>
      </c>
      <c r="AI25" s="194">
        <f t="shared" si="22"/>
        <v>-5867.731589999999</v>
      </c>
      <c r="AJ25" s="277">
        <f t="shared" si="5"/>
        <v>0.04732081314094898</v>
      </c>
      <c r="AK25" s="17"/>
      <c r="AL25" s="181">
        <v>-1033.19875</v>
      </c>
      <c r="AM25" s="181">
        <v>-1024.78341</v>
      </c>
      <c r="AN25" s="181">
        <v>-948.8224299999997</v>
      </c>
      <c r="AO25" s="181">
        <v>-1019.2533000000003</v>
      </c>
      <c r="AP25" s="194">
        <f t="shared" si="23"/>
        <v>-4026.05789</v>
      </c>
      <c r="AQ25" s="181">
        <v>-883.7645</v>
      </c>
      <c r="AR25" s="181">
        <v>-931.96027</v>
      </c>
      <c r="AS25" s="181">
        <v>-924.1807099999999</v>
      </c>
      <c r="AT25" s="181">
        <v>-1054.8513399999997</v>
      </c>
      <c r="AU25" s="194">
        <f t="shared" si="24"/>
        <v>-3794.7568199999996</v>
      </c>
      <c r="AV25" s="277">
        <f t="shared" si="8"/>
        <v>-0.05745100451101572</v>
      </c>
      <c r="AW25" s="17"/>
      <c r="AX25" s="181">
        <v>-303.4587</v>
      </c>
      <c r="AY25" s="181">
        <v>-337.8390099999999</v>
      </c>
      <c r="AZ25" s="181">
        <v>-326.60670000000005</v>
      </c>
      <c r="BA25" s="181">
        <v>-329.4146400000001</v>
      </c>
      <c r="BB25" s="194">
        <f t="shared" si="25"/>
        <v>-1297.31905</v>
      </c>
      <c r="BC25" s="181">
        <v>380.19163000000003</v>
      </c>
      <c r="BD25" s="181">
        <v>-293.38523000000004</v>
      </c>
      <c r="BE25" s="181">
        <v>-352.90639</v>
      </c>
      <c r="BF25" s="181">
        <v>-484.38691000000006</v>
      </c>
      <c r="BG25" s="194">
        <f t="shared" si="26"/>
        <v>-750.4869000000001</v>
      </c>
      <c r="BH25" s="277">
        <f t="shared" si="11"/>
        <v>-0.42150938121196935</v>
      </c>
      <c r="BI25" s="17"/>
      <c r="BJ25" s="181">
        <v>4.22064</v>
      </c>
      <c r="BK25" s="181">
        <v>15.104260000000004</v>
      </c>
      <c r="BL25" s="181">
        <v>-7.309410000000003</v>
      </c>
      <c r="BM25" s="181">
        <v>-9.46002</v>
      </c>
      <c r="BN25" s="194">
        <f t="shared" si="27"/>
        <v>2.5554699999999997</v>
      </c>
      <c r="BO25" s="181">
        <v>-116.36803</v>
      </c>
      <c r="BP25" s="181">
        <v>4.8256000000000085</v>
      </c>
      <c r="BQ25" s="181">
        <v>15.320179999999993</v>
      </c>
      <c r="BR25" s="181">
        <v>103.32599</v>
      </c>
      <c r="BS25" s="194">
        <f t="shared" si="28"/>
        <v>7.103740000000002</v>
      </c>
      <c r="BT25" s="277">
        <f t="shared" si="14"/>
        <v>1.7798174112785525</v>
      </c>
      <c r="BU25" s="17"/>
      <c r="BW25" s="144"/>
    </row>
    <row r="26" spans="1:75" s="24" customFormat="1" ht="12.75" customHeight="1">
      <c r="A26" s="25" t="s">
        <v>14</v>
      </c>
      <c r="B26" s="181">
        <v>-778.24574</v>
      </c>
      <c r="C26" s="181">
        <v>-787.8359899999999</v>
      </c>
      <c r="D26" s="181">
        <v>-788.2641600000002</v>
      </c>
      <c r="E26" s="181">
        <v>-683.5839799999999</v>
      </c>
      <c r="F26" s="194">
        <f t="shared" si="17"/>
        <v>-3037.92987</v>
      </c>
      <c r="G26" s="181">
        <v>-782.26239</v>
      </c>
      <c r="H26" s="181">
        <v>-830.2714100000002</v>
      </c>
      <c r="I26" s="181">
        <v>-846.89284</v>
      </c>
      <c r="J26" s="181">
        <v>-778.4952799999996</v>
      </c>
      <c r="K26" s="194">
        <f t="shared" si="18"/>
        <v>-3237.92192</v>
      </c>
      <c r="L26" s="277">
        <f t="shared" si="15"/>
        <v>0.06583168754978529</v>
      </c>
      <c r="M26" s="17"/>
      <c r="N26" s="181">
        <v>-275.18055</v>
      </c>
      <c r="O26" s="181">
        <v>-272.77633</v>
      </c>
      <c r="P26" s="181">
        <v>-294.65088000000003</v>
      </c>
      <c r="Q26" s="181">
        <v>-298.76329999999984</v>
      </c>
      <c r="R26" s="194">
        <f t="shared" si="19"/>
        <v>-1141.37106</v>
      </c>
      <c r="S26" s="181">
        <v>-290.90533</v>
      </c>
      <c r="T26" s="181">
        <v>-279.94149999999996</v>
      </c>
      <c r="U26" s="181">
        <v>-322.66843000000006</v>
      </c>
      <c r="V26" s="181">
        <v>-286.74083999999993</v>
      </c>
      <c r="W26" s="194">
        <f t="shared" si="20"/>
        <v>-1180.2561</v>
      </c>
      <c r="X26" s="277">
        <f t="shared" si="16"/>
        <v>0.03406871031056291</v>
      </c>
      <c r="Y26" s="17"/>
      <c r="Z26" s="181">
        <v>-56.44491</v>
      </c>
      <c r="AA26" s="181">
        <v>-73.36186000000001</v>
      </c>
      <c r="AB26" s="181">
        <v>-60.867850000000004</v>
      </c>
      <c r="AC26" s="181">
        <v>-60.28705000000002</v>
      </c>
      <c r="AD26" s="194">
        <f t="shared" si="21"/>
        <v>-250.96167000000003</v>
      </c>
      <c r="AE26" s="181">
        <v>-87.30253</v>
      </c>
      <c r="AF26" s="181">
        <v>-92.55277</v>
      </c>
      <c r="AG26" s="181">
        <v>-109.65884</v>
      </c>
      <c r="AH26" s="181">
        <v>-97.0428</v>
      </c>
      <c r="AI26" s="194">
        <f t="shared" si="22"/>
        <v>-386.55694</v>
      </c>
      <c r="AJ26" s="277">
        <f t="shared" si="5"/>
        <v>0.5403027083777373</v>
      </c>
      <c r="AK26" s="17"/>
      <c r="AL26" s="181">
        <v>-388.76916</v>
      </c>
      <c r="AM26" s="181">
        <v>-370.56568</v>
      </c>
      <c r="AN26" s="181">
        <v>-361.20091</v>
      </c>
      <c r="AO26" s="181">
        <v>-363.6417900000001</v>
      </c>
      <c r="AP26" s="194">
        <f t="shared" si="23"/>
        <v>-1484.1775400000001</v>
      </c>
      <c r="AQ26" s="181">
        <v>-344.61286</v>
      </c>
      <c r="AR26" s="181">
        <v>-371.12742</v>
      </c>
      <c r="AS26" s="181">
        <v>-367.1863699999999</v>
      </c>
      <c r="AT26" s="181">
        <v>-362.53164000000015</v>
      </c>
      <c r="AU26" s="194">
        <f t="shared" si="24"/>
        <v>-1445.45829</v>
      </c>
      <c r="AV26" s="277">
        <f t="shared" si="8"/>
        <v>-0.02608801774483132</v>
      </c>
      <c r="AW26" s="17"/>
      <c r="AX26" s="181">
        <v>-111.57252</v>
      </c>
      <c r="AY26" s="181">
        <v>-131.42399999999998</v>
      </c>
      <c r="AZ26" s="181">
        <v>-126.18550000000005</v>
      </c>
      <c r="BA26" s="181">
        <v>-124.20044000000001</v>
      </c>
      <c r="BB26" s="194">
        <f t="shared" si="25"/>
        <v>-493.38246000000004</v>
      </c>
      <c r="BC26" s="181">
        <v>-134.42112</v>
      </c>
      <c r="BD26" s="181">
        <v>-158.16501000000002</v>
      </c>
      <c r="BE26" s="181">
        <v>-144.60102999999992</v>
      </c>
      <c r="BF26" s="181">
        <v>-130.10419000000002</v>
      </c>
      <c r="BG26" s="194">
        <f t="shared" si="26"/>
        <v>-567.29135</v>
      </c>
      <c r="BH26" s="277">
        <f t="shared" si="11"/>
        <v>0.14980040028176098</v>
      </c>
      <c r="BI26" s="17"/>
      <c r="BJ26" s="181">
        <v>53.7214</v>
      </c>
      <c r="BK26" s="181">
        <v>60.29187999999999</v>
      </c>
      <c r="BL26" s="181">
        <v>54.64098000000003</v>
      </c>
      <c r="BM26" s="181">
        <v>163.30859999999996</v>
      </c>
      <c r="BN26" s="194">
        <f t="shared" si="27"/>
        <v>331.96286</v>
      </c>
      <c r="BO26" s="181">
        <v>74.97945</v>
      </c>
      <c r="BP26" s="181">
        <v>71.51528999999998</v>
      </c>
      <c r="BQ26" s="181">
        <v>97.22183000000004</v>
      </c>
      <c r="BR26" s="181">
        <v>97.92419000000001</v>
      </c>
      <c r="BS26" s="194">
        <f t="shared" si="28"/>
        <v>341.64076</v>
      </c>
      <c r="BT26" s="277">
        <f t="shared" si="14"/>
        <v>0.029153562540098682</v>
      </c>
      <c r="BU26" s="17"/>
      <c r="BW26" s="144"/>
    </row>
    <row r="27" spans="1:75" s="24" customFormat="1" ht="12.75" customHeight="1">
      <c r="A27" s="25" t="s">
        <v>15</v>
      </c>
      <c r="B27" s="181">
        <v>-40.91713</v>
      </c>
      <c r="C27" s="181">
        <v>-16.13637</v>
      </c>
      <c r="D27" s="181">
        <v>-29.509029999999996</v>
      </c>
      <c r="E27" s="181">
        <v>-49.13317000000002</v>
      </c>
      <c r="F27" s="194">
        <f t="shared" si="17"/>
        <v>-135.69570000000002</v>
      </c>
      <c r="G27" s="181">
        <v>-24.166130000000003</v>
      </c>
      <c r="H27" s="181">
        <v>-24.405789999999996</v>
      </c>
      <c r="I27" s="181">
        <v>-34.06080000000001</v>
      </c>
      <c r="J27" s="181">
        <v>-40.345539999999986</v>
      </c>
      <c r="K27" s="194">
        <f t="shared" si="18"/>
        <v>-122.97825999999999</v>
      </c>
      <c r="L27" s="277">
        <f t="shared" si="15"/>
        <v>-0.09372028737830324</v>
      </c>
      <c r="M27" s="17"/>
      <c r="N27" s="181">
        <v>-2.64354</v>
      </c>
      <c r="O27" s="181">
        <v>-5.45992</v>
      </c>
      <c r="P27" s="181">
        <v>-16.204949999999997</v>
      </c>
      <c r="Q27" s="181">
        <v>-7.769020000000005</v>
      </c>
      <c r="R27" s="194">
        <f t="shared" si="19"/>
        <v>-32.07743</v>
      </c>
      <c r="S27" s="181">
        <v>-6.4949200000000005</v>
      </c>
      <c r="T27" s="181">
        <v>-6.10918</v>
      </c>
      <c r="U27" s="181">
        <v>-14.68923</v>
      </c>
      <c r="V27" s="181">
        <v>-22.06029</v>
      </c>
      <c r="W27" s="194">
        <f t="shared" si="20"/>
        <v>-49.35362</v>
      </c>
      <c r="X27" s="277">
        <f t="shared" si="16"/>
        <v>0.5385777476562181</v>
      </c>
      <c r="Y27" s="17"/>
      <c r="Z27" s="181">
        <v>-2.43368</v>
      </c>
      <c r="AA27" s="181">
        <v>-2.3608899999999995</v>
      </c>
      <c r="AB27" s="181">
        <v>-4.90356</v>
      </c>
      <c r="AC27" s="181">
        <v>-5.65976</v>
      </c>
      <c r="AD27" s="194">
        <f t="shared" si="21"/>
        <v>-15.35789</v>
      </c>
      <c r="AE27" s="181">
        <v>-12.95026</v>
      </c>
      <c r="AF27" s="181">
        <v>-13.0746</v>
      </c>
      <c r="AG27" s="181">
        <v>-14.648729999999997</v>
      </c>
      <c r="AH27" s="181">
        <v>-13.457520000000002</v>
      </c>
      <c r="AI27" s="194">
        <f t="shared" si="22"/>
        <v>-54.13111</v>
      </c>
      <c r="AJ27" s="277">
        <f t="shared" si="5"/>
        <v>2.5246449870392356</v>
      </c>
      <c r="AK27" s="17"/>
      <c r="AL27" s="181">
        <v>-6.41843</v>
      </c>
      <c r="AM27" s="181">
        <v>-6.4189300000000005</v>
      </c>
      <c r="AN27" s="181">
        <v>-6.418340000000001</v>
      </c>
      <c r="AO27" s="181">
        <v>-6.563110000000002</v>
      </c>
      <c r="AP27" s="194">
        <f t="shared" si="23"/>
        <v>-25.818810000000003</v>
      </c>
      <c r="AQ27" s="181">
        <v>-2.7442699999999998</v>
      </c>
      <c r="AR27" s="181">
        <v>-2.74438</v>
      </c>
      <c r="AS27" s="181">
        <v>-2.74376</v>
      </c>
      <c r="AT27" s="181">
        <v>-2.8504600000000018</v>
      </c>
      <c r="AU27" s="194">
        <f t="shared" si="24"/>
        <v>-11.082870000000002</v>
      </c>
      <c r="AV27" s="277">
        <f t="shared" si="8"/>
        <v>-0.5707443526638137</v>
      </c>
      <c r="AW27" s="17"/>
      <c r="AX27" s="181">
        <v>-50.30248</v>
      </c>
      <c r="AY27" s="181">
        <v>-2.166629999999998</v>
      </c>
      <c r="AZ27" s="181">
        <v>-1.9821799999999996</v>
      </c>
      <c r="BA27" s="181">
        <v>-51.49628000000001</v>
      </c>
      <c r="BB27" s="194">
        <f t="shared" si="25"/>
        <v>-105.94757000000001</v>
      </c>
      <c r="BC27" s="181">
        <v>-1.97668</v>
      </c>
      <c r="BD27" s="181">
        <v>-2.4776300000000004</v>
      </c>
      <c r="BE27" s="181">
        <v>-1.9790799999999997</v>
      </c>
      <c r="BF27" s="181">
        <v>-1.9772699999999999</v>
      </c>
      <c r="BG27" s="194">
        <f t="shared" si="26"/>
        <v>-8.41066</v>
      </c>
      <c r="BH27" s="277">
        <f t="shared" si="11"/>
        <v>-0.920614885268251</v>
      </c>
      <c r="BI27" s="17"/>
      <c r="BJ27" s="181">
        <v>20.881</v>
      </c>
      <c r="BK27" s="181">
        <v>0.2699999999999996</v>
      </c>
      <c r="BL27" s="181">
        <v>0</v>
      </c>
      <c r="BM27" s="181">
        <v>22.355</v>
      </c>
      <c r="BN27" s="194">
        <f t="shared" si="27"/>
        <v>43.506</v>
      </c>
      <c r="BO27" s="181">
        <v>0</v>
      </c>
      <c r="BP27" s="181">
        <v>0</v>
      </c>
      <c r="BQ27" s="181">
        <v>0</v>
      </c>
      <c r="BR27" s="181">
        <v>0</v>
      </c>
      <c r="BS27" s="194">
        <f t="shared" si="28"/>
        <v>0</v>
      </c>
      <c r="BT27" s="277">
        <f t="shared" si="14"/>
        <v>-1</v>
      </c>
      <c r="BU27" s="17"/>
      <c r="BW27" s="144"/>
    </row>
    <row r="28" spans="1:75" s="24" customFormat="1" ht="12.75" customHeight="1">
      <c r="A28" s="25" t="s">
        <v>16</v>
      </c>
      <c r="B28" s="181">
        <v>-93.83336</v>
      </c>
      <c r="C28" s="181">
        <v>-5.924850000000006</v>
      </c>
      <c r="D28" s="181">
        <v>15.38824000000001</v>
      </c>
      <c r="E28" s="181">
        <v>-86.029</v>
      </c>
      <c r="F28" s="194">
        <f t="shared" si="17"/>
        <v>-170.39897</v>
      </c>
      <c r="G28" s="181">
        <v>0.58984</v>
      </c>
      <c r="H28" s="181">
        <v>8.83919</v>
      </c>
      <c r="I28" s="181">
        <v>-1.4830400000000008</v>
      </c>
      <c r="J28" s="181">
        <v>-23.90859</v>
      </c>
      <c r="K28" s="194">
        <f t="shared" si="18"/>
        <v>-15.9626</v>
      </c>
      <c r="L28" s="277">
        <f t="shared" si="15"/>
        <v>-0.9063222037081562</v>
      </c>
      <c r="M28" s="17"/>
      <c r="N28" s="181">
        <v>-1.84134</v>
      </c>
      <c r="O28" s="181">
        <v>-0.8276000000000001</v>
      </c>
      <c r="P28" s="181">
        <v>-10.7547</v>
      </c>
      <c r="Q28" s="181">
        <v>-48.11618</v>
      </c>
      <c r="R28" s="194">
        <f t="shared" si="19"/>
        <v>-61.53982</v>
      </c>
      <c r="S28" s="181">
        <v>-1.02563</v>
      </c>
      <c r="T28" s="181">
        <v>-0.3765400000000001</v>
      </c>
      <c r="U28" s="181">
        <v>-5.03036</v>
      </c>
      <c r="V28" s="181">
        <v>-23.42013</v>
      </c>
      <c r="W28" s="194">
        <f t="shared" si="20"/>
        <v>-29.85266</v>
      </c>
      <c r="X28" s="277">
        <f t="shared" si="16"/>
        <v>-0.5149049834724898</v>
      </c>
      <c r="Y28" s="17"/>
      <c r="Z28" s="181">
        <v>-0.94687</v>
      </c>
      <c r="AA28" s="181">
        <v>-0.80456</v>
      </c>
      <c r="AB28" s="181">
        <v>-0.64038</v>
      </c>
      <c r="AC28" s="181">
        <v>-47.72444</v>
      </c>
      <c r="AD28" s="194">
        <f t="shared" si="21"/>
        <v>-50.11625</v>
      </c>
      <c r="AE28" s="181">
        <v>0.041030000000000004</v>
      </c>
      <c r="AF28" s="181">
        <v>7.992070000000001</v>
      </c>
      <c r="AG28" s="181">
        <v>-0.5240100000000005</v>
      </c>
      <c r="AH28" s="181">
        <v>-4.5874500000000005</v>
      </c>
      <c r="AI28" s="194">
        <f t="shared" si="22"/>
        <v>2.92164</v>
      </c>
      <c r="AJ28" s="277" t="str">
        <f t="shared" si="5"/>
        <v>-</v>
      </c>
      <c r="AK28" s="17"/>
      <c r="AL28" s="181">
        <v>-3.27593</v>
      </c>
      <c r="AM28" s="181">
        <v>-1.81752</v>
      </c>
      <c r="AN28" s="181">
        <v>0.5248800000000005</v>
      </c>
      <c r="AO28" s="181">
        <v>-1.50629</v>
      </c>
      <c r="AP28" s="194">
        <f t="shared" si="23"/>
        <v>-6.074859999999999</v>
      </c>
      <c r="AQ28" s="181">
        <v>1.59444</v>
      </c>
      <c r="AR28" s="181">
        <v>1.23766</v>
      </c>
      <c r="AS28" s="181">
        <v>0.09099000000000013</v>
      </c>
      <c r="AT28" s="181">
        <v>0.13863999999999965</v>
      </c>
      <c r="AU28" s="194">
        <f t="shared" si="24"/>
        <v>3.06173</v>
      </c>
      <c r="AV28" s="277" t="str">
        <f t="shared" si="8"/>
        <v>-</v>
      </c>
      <c r="AW28" s="17"/>
      <c r="AX28" s="181">
        <v>-87.76922</v>
      </c>
      <c r="AY28" s="181">
        <v>-2.4751699999999914</v>
      </c>
      <c r="AZ28" s="181">
        <v>26.25844</v>
      </c>
      <c r="BA28" s="181">
        <v>11.317909999999998</v>
      </c>
      <c r="BB28" s="194">
        <f t="shared" si="25"/>
        <v>-52.66804</v>
      </c>
      <c r="BC28" s="181">
        <v>-0.02</v>
      </c>
      <c r="BD28" s="181">
        <v>-0.014000000000000002</v>
      </c>
      <c r="BE28" s="181">
        <v>3.98034</v>
      </c>
      <c r="BF28" s="181">
        <v>3.960349999999999</v>
      </c>
      <c r="BG28" s="194">
        <f t="shared" si="26"/>
        <v>7.906689999999999</v>
      </c>
      <c r="BH28" s="277" t="str">
        <f t="shared" si="11"/>
        <v>-</v>
      </c>
      <c r="BI28" s="17"/>
      <c r="BJ28" s="181">
        <v>0</v>
      </c>
      <c r="BK28" s="181">
        <v>0</v>
      </c>
      <c r="BL28" s="181">
        <v>0</v>
      </c>
      <c r="BM28" s="181">
        <v>0</v>
      </c>
      <c r="BN28" s="194">
        <f t="shared" si="27"/>
        <v>0</v>
      </c>
      <c r="BO28" s="181">
        <v>0</v>
      </c>
      <c r="BP28" s="181">
        <v>0</v>
      </c>
      <c r="BQ28" s="181">
        <v>0</v>
      </c>
      <c r="BR28" s="181">
        <v>0</v>
      </c>
      <c r="BS28" s="194">
        <f t="shared" si="28"/>
        <v>0</v>
      </c>
      <c r="BT28" s="277" t="str">
        <f t="shared" si="14"/>
        <v>-</v>
      </c>
      <c r="BU28" s="17"/>
      <c r="BW28" s="144"/>
    </row>
    <row r="29" spans="1:75" s="24" customFormat="1" ht="12.75" customHeight="1">
      <c r="A29" s="25" t="s">
        <v>1</v>
      </c>
      <c r="B29" s="181">
        <v>-45.749430000000004</v>
      </c>
      <c r="C29" s="181">
        <v>-7.800229999999999</v>
      </c>
      <c r="D29" s="181">
        <v>-28.244950000000003</v>
      </c>
      <c r="E29" s="181">
        <v>-23.833020000000005</v>
      </c>
      <c r="F29" s="194">
        <f t="shared" si="17"/>
        <v>-105.62763000000001</v>
      </c>
      <c r="G29" s="181">
        <v>-29.601490000000002</v>
      </c>
      <c r="H29" s="181">
        <v>-26.36518</v>
      </c>
      <c r="I29" s="181">
        <v>-45.52487</v>
      </c>
      <c r="J29" s="181">
        <v>-33.60500999999998</v>
      </c>
      <c r="K29" s="194">
        <f t="shared" si="18"/>
        <v>-135.09654999999998</v>
      </c>
      <c r="L29" s="277">
        <f t="shared" si="15"/>
        <v>0.2789887456530073</v>
      </c>
      <c r="M29" s="17"/>
      <c r="N29" s="181">
        <v>-5.012899999999999</v>
      </c>
      <c r="O29" s="181">
        <v>-6.1919400000000016</v>
      </c>
      <c r="P29" s="181">
        <v>-6.38147</v>
      </c>
      <c r="Q29" s="181">
        <v>-3.1521899999999974</v>
      </c>
      <c r="R29" s="194">
        <f t="shared" si="19"/>
        <v>-20.7385</v>
      </c>
      <c r="S29" s="181">
        <v>-5.79395</v>
      </c>
      <c r="T29" s="181">
        <v>-7.777920000000001</v>
      </c>
      <c r="U29" s="181">
        <v>-24.35341</v>
      </c>
      <c r="V29" s="181">
        <v>-6.933799999999998</v>
      </c>
      <c r="W29" s="194">
        <f t="shared" si="20"/>
        <v>-44.85908</v>
      </c>
      <c r="X29" s="277">
        <f t="shared" si="16"/>
        <v>1.1630821901294695</v>
      </c>
      <c r="Y29" s="17"/>
      <c r="Z29" s="181">
        <v>-22.73299</v>
      </c>
      <c r="AA29" s="181">
        <v>-25.139959999999995</v>
      </c>
      <c r="AB29" s="181">
        <v>-25.53597</v>
      </c>
      <c r="AC29" s="181">
        <v>-24.383759999999995</v>
      </c>
      <c r="AD29" s="194">
        <f t="shared" si="21"/>
        <v>-97.79267999999999</v>
      </c>
      <c r="AE29" s="181">
        <v>-139.60475</v>
      </c>
      <c r="AF29" s="181">
        <v>-25.994879999999995</v>
      </c>
      <c r="AG29" s="181">
        <v>-29.538550000000015</v>
      </c>
      <c r="AH29" s="181">
        <v>-22.235449999999986</v>
      </c>
      <c r="AI29" s="194">
        <f t="shared" si="22"/>
        <v>-217.37363</v>
      </c>
      <c r="AJ29" s="277">
        <f t="shared" si="5"/>
        <v>1.2228006227050943</v>
      </c>
      <c r="AK29" s="17"/>
      <c r="AL29" s="181">
        <v>0.0015</v>
      </c>
      <c r="AM29" s="181">
        <v>-0.0035</v>
      </c>
      <c r="AN29" s="181">
        <v>0.00491</v>
      </c>
      <c r="AO29" s="181">
        <v>-0.14748</v>
      </c>
      <c r="AP29" s="194">
        <f t="shared" si="23"/>
        <v>-0.14457</v>
      </c>
      <c r="AQ29" s="181">
        <v>0.00152</v>
      </c>
      <c r="AR29" s="181">
        <v>-0.00428</v>
      </c>
      <c r="AS29" s="181">
        <v>0.0009499999999999999</v>
      </c>
      <c r="AT29" s="181">
        <v>-0.00362</v>
      </c>
      <c r="AU29" s="194">
        <f t="shared" si="24"/>
        <v>-0.00543</v>
      </c>
      <c r="AV29" s="277">
        <f t="shared" si="8"/>
        <v>-0.9624403403195685</v>
      </c>
      <c r="AW29" s="17"/>
      <c r="AX29" s="181">
        <v>-0.50658</v>
      </c>
      <c r="AY29" s="181">
        <v>-1.03365</v>
      </c>
      <c r="AZ29" s="181">
        <v>-0.53162</v>
      </c>
      <c r="BA29" s="181">
        <v>0.21043999999999996</v>
      </c>
      <c r="BB29" s="194">
        <f t="shared" si="25"/>
        <v>-1.86141</v>
      </c>
      <c r="BC29" s="181">
        <v>-0.49360000000000004</v>
      </c>
      <c r="BD29" s="181">
        <v>0.045460000000000056</v>
      </c>
      <c r="BE29" s="181">
        <v>-0.7890100000000002</v>
      </c>
      <c r="BF29" s="181">
        <v>-5.426360000000001</v>
      </c>
      <c r="BG29" s="194">
        <f t="shared" si="26"/>
        <v>-6.6635100000000005</v>
      </c>
      <c r="BH29" s="277">
        <f t="shared" si="11"/>
        <v>2.579818524666785</v>
      </c>
      <c r="BI29" s="17"/>
      <c r="BJ29" s="181">
        <v>-17.498459999999998</v>
      </c>
      <c r="BK29" s="181">
        <v>24.56882</v>
      </c>
      <c r="BL29" s="181">
        <v>4.199199999999999</v>
      </c>
      <c r="BM29" s="181">
        <v>3.639969999999998</v>
      </c>
      <c r="BN29" s="194">
        <f t="shared" si="27"/>
        <v>14.909529999999998</v>
      </c>
      <c r="BO29" s="181">
        <v>116.28929</v>
      </c>
      <c r="BP29" s="181">
        <v>7.366439999999997</v>
      </c>
      <c r="BQ29" s="181">
        <v>9.155150000000006</v>
      </c>
      <c r="BR29" s="181">
        <v>0.9942200000000128</v>
      </c>
      <c r="BS29" s="194">
        <f t="shared" si="28"/>
        <v>133.8051</v>
      </c>
      <c r="BT29" s="277">
        <f t="shared" si="14"/>
        <v>7.974468008045862</v>
      </c>
      <c r="BU29" s="17"/>
      <c r="BW29" s="144"/>
    </row>
    <row r="30" spans="1:75" s="24" customFormat="1" ht="12.75" customHeight="1">
      <c r="A30" s="46" t="s">
        <v>37</v>
      </c>
      <c r="B30" s="181">
        <v>-182.286</v>
      </c>
      <c r="C30" s="181">
        <v>-188.20999999999998</v>
      </c>
      <c r="D30" s="181">
        <v>-184.12400000000002</v>
      </c>
      <c r="E30" s="181">
        <v>-185.813</v>
      </c>
      <c r="F30" s="194">
        <f t="shared" si="17"/>
        <v>-740.433</v>
      </c>
      <c r="G30" s="181">
        <v>-174.108</v>
      </c>
      <c r="H30" s="181">
        <v>-174.38799999999998</v>
      </c>
      <c r="I30" s="181">
        <v>-180.81000000000006</v>
      </c>
      <c r="J30" s="181">
        <v>-190.288</v>
      </c>
      <c r="K30" s="194">
        <f t="shared" si="18"/>
        <v>-719.594</v>
      </c>
      <c r="L30" s="277">
        <f t="shared" si="15"/>
        <v>-0.02814434256711943</v>
      </c>
      <c r="M30" s="17"/>
      <c r="N30" s="181">
        <v>0</v>
      </c>
      <c r="O30" s="181">
        <v>0</v>
      </c>
      <c r="P30" s="181">
        <v>0</v>
      </c>
      <c r="Q30" s="181">
        <v>0</v>
      </c>
      <c r="R30" s="194">
        <f t="shared" si="19"/>
        <v>0</v>
      </c>
      <c r="S30" s="181">
        <v>0</v>
      </c>
      <c r="T30" s="181">
        <v>0</v>
      </c>
      <c r="U30" s="181">
        <v>0</v>
      </c>
      <c r="V30" s="181">
        <v>0</v>
      </c>
      <c r="W30" s="194">
        <f t="shared" si="20"/>
        <v>0</v>
      </c>
      <c r="X30" s="277" t="str">
        <f t="shared" si="16"/>
        <v>-</v>
      </c>
      <c r="Y30" s="17"/>
      <c r="Z30" s="181">
        <v>0</v>
      </c>
      <c r="AA30" s="181">
        <v>0</v>
      </c>
      <c r="AB30" s="181">
        <v>0</v>
      </c>
      <c r="AC30" s="181">
        <v>0</v>
      </c>
      <c r="AD30" s="194">
        <f t="shared" si="21"/>
        <v>0</v>
      </c>
      <c r="AE30" s="181">
        <v>0</v>
      </c>
      <c r="AF30" s="181">
        <v>0</v>
      </c>
      <c r="AG30" s="181">
        <v>0</v>
      </c>
      <c r="AH30" s="181">
        <v>0</v>
      </c>
      <c r="AI30" s="194">
        <f t="shared" si="22"/>
        <v>0</v>
      </c>
      <c r="AJ30" s="277" t="str">
        <f t="shared" si="5"/>
        <v>-</v>
      </c>
      <c r="AK30" s="17"/>
      <c r="AL30" s="181">
        <v>0</v>
      </c>
      <c r="AM30" s="181">
        <v>0</v>
      </c>
      <c r="AN30" s="181">
        <v>0</v>
      </c>
      <c r="AO30" s="181">
        <v>0</v>
      </c>
      <c r="AP30" s="194">
        <f t="shared" si="23"/>
        <v>0</v>
      </c>
      <c r="AQ30" s="181">
        <v>0</v>
      </c>
      <c r="AR30" s="181">
        <v>0</v>
      </c>
      <c r="AS30" s="181">
        <v>0</v>
      </c>
      <c r="AT30" s="181">
        <v>0</v>
      </c>
      <c r="AU30" s="194">
        <f t="shared" si="24"/>
        <v>0</v>
      </c>
      <c r="AV30" s="277" t="str">
        <f t="shared" si="8"/>
        <v>-</v>
      </c>
      <c r="AW30" s="17"/>
      <c r="AX30" s="181">
        <v>-185.573</v>
      </c>
      <c r="AY30" s="181">
        <v>-190.66599999999997</v>
      </c>
      <c r="AZ30" s="181">
        <v>-185.85600000000005</v>
      </c>
      <c r="BA30" s="181">
        <v>-180.76599999999996</v>
      </c>
      <c r="BB30" s="194">
        <f t="shared" si="25"/>
        <v>-742.861</v>
      </c>
      <c r="BC30" s="181">
        <v>-175.742</v>
      </c>
      <c r="BD30" s="181">
        <v>-179.10100000000003</v>
      </c>
      <c r="BE30" s="181">
        <v>-189.36899999999997</v>
      </c>
      <c r="BF30" s="181">
        <v>-194.09699999999998</v>
      </c>
      <c r="BG30" s="194">
        <f t="shared" si="26"/>
        <v>-738.309</v>
      </c>
      <c r="BH30" s="277">
        <f t="shared" si="11"/>
        <v>-0.006127660490993633</v>
      </c>
      <c r="BI30" s="17"/>
      <c r="BJ30" s="181">
        <v>3.287</v>
      </c>
      <c r="BK30" s="181">
        <v>2.4560000000000004</v>
      </c>
      <c r="BL30" s="181">
        <v>1.7319999999999993</v>
      </c>
      <c r="BM30" s="181">
        <v>-5.047</v>
      </c>
      <c r="BN30" s="194">
        <f t="shared" si="27"/>
        <v>2.428</v>
      </c>
      <c r="BO30" s="181">
        <v>1.634</v>
      </c>
      <c r="BP30" s="181">
        <v>4.713000000000001</v>
      </c>
      <c r="BQ30" s="181">
        <v>8.559</v>
      </c>
      <c r="BR30" s="181">
        <v>3.8089999999999993</v>
      </c>
      <c r="BS30" s="194">
        <f t="shared" si="28"/>
        <v>18.715</v>
      </c>
      <c r="BT30" s="277">
        <f t="shared" si="14"/>
        <v>6.707990115321252</v>
      </c>
      <c r="BU30" s="17"/>
      <c r="BW30" s="144"/>
    </row>
    <row r="31" spans="1:75" s="77" customFormat="1" ht="12.75" customHeight="1" thickBot="1">
      <c r="A31" s="108" t="s">
        <v>17</v>
      </c>
      <c r="B31" s="183">
        <f>SUM(B19:B30)</f>
        <v>-23073.706100000003</v>
      </c>
      <c r="C31" s="183">
        <f>SUM(C19:C30)</f>
        <v>-22600.37069</v>
      </c>
      <c r="D31" s="183">
        <f>SUM(D19:D30)</f>
        <v>-22424.12543</v>
      </c>
      <c r="E31" s="183">
        <f>SUM(E19:E30)</f>
        <v>-23673.46869</v>
      </c>
      <c r="F31" s="36">
        <f>SUM(B31:E31)</f>
        <v>-91771.67091000002</v>
      </c>
      <c r="G31" s="183">
        <f>SUM(G19:G30)</f>
        <v>-22460.615410000002</v>
      </c>
      <c r="H31" s="183">
        <f>SUM(H19:H30)</f>
        <v>-23234.68889</v>
      </c>
      <c r="I31" s="183">
        <f>SUM(I19:I30)</f>
        <v>-23474.24595</v>
      </c>
      <c r="J31" s="183">
        <f>SUM(J19:J30)</f>
        <v>-25144.201420000012</v>
      </c>
      <c r="K31" s="36">
        <f>SUM(G31:J31)</f>
        <v>-94313.75167000001</v>
      </c>
      <c r="L31" s="279">
        <f t="shared" si="15"/>
        <v>0.027700059667574342</v>
      </c>
      <c r="M31" s="108"/>
      <c r="N31" s="183">
        <f>SUM(N19:N30)</f>
        <v>-10220.38711</v>
      </c>
      <c r="O31" s="183">
        <f>SUM(O19:O30)</f>
        <v>-10469.314160000002</v>
      </c>
      <c r="P31" s="183">
        <f>SUM(P19:P30)</f>
        <v>-10871.059100000002</v>
      </c>
      <c r="Q31" s="183">
        <f>SUM(Q19:Q30)</f>
        <v>-10328.688469999997</v>
      </c>
      <c r="R31" s="36">
        <f>SUM(N31:Q31)</f>
        <v>-41889.44884</v>
      </c>
      <c r="S31" s="183">
        <f>SUM(S19:S30)</f>
        <v>-10749.200719999997</v>
      </c>
      <c r="T31" s="183">
        <f>SUM(T19:T30)</f>
        <v>-10663.557299999999</v>
      </c>
      <c r="U31" s="183">
        <f>SUM(U19:U30)</f>
        <v>-11142.737640000001</v>
      </c>
      <c r="V31" s="183">
        <f>SUM(V19:V30)</f>
        <v>-11684.067790000001</v>
      </c>
      <c r="W31" s="36">
        <f>SUM(S31:V31)</f>
        <v>-44239.563449999994</v>
      </c>
      <c r="X31" s="279">
        <f t="shared" si="16"/>
        <v>0.056102781847916935</v>
      </c>
      <c r="Y31" s="108"/>
      <c r="Z31" s="183">
        <f>SUM(Z19:Z30)</f>
        <v>-10431.352300000004</v>
      </c>
      <c r="AA31" s="183">
        <f>SUM(AA19:AA30)</f>
        <v>-9851.85789</v>
      </c>
      <c r="AB31" s="183">
        <f>SUM(AB19:AB30)</f>
        <v>-9437.529310000002</v>
      </c>
      <c r="AC31" s="183">
        <f>SUM(AC19:AC30)</f>
        <v>-11214.941300000004</v>
      </c>
      <c r="AD31" s="36">
        <f>SUM(Z31:AC31)</f>
        <v>-40935.68080000001</v>
      </c>
      <c r="AE31" s="183">
        <f>SUM(AE19:AE30)</f>
        <v>-10413.033830000002</v>
      </c>
      <c r="AF31" s="183">
        <f>SUM(AF19:AF30)</f>
        <v>-10508.27053</v>
      </c>
      <c r="AG31" s="183">
        <f>SUM(AG19:AG30)</f>
        <v>-10176.037659999998</v>
      </c>
      <c r="AH31" s="183">
        <f>SUM(AH19:AH30)</f>
        <v>-10471.168969999997</v>
      </c>
      <c r="AI31" s="36">
        <f>SUM(AE31:AH31)</f>
        <v>-41568.510989999995</v>
      </c>
      <c r="AJ31" s="279">
        <f t="shared" si="5"/>
        <v>0.015459134369642287</v>
      </c>
      <c r="AK31" s="108"/>
      <c r="AL31" s="183">
        <f>SUM(AL19:AL30)</f>
        <v>-1438.64873</v>
      </c>
      <c r="AM31" s="183">
        <f>SUM(AM19:AM30)</f>
        <v>-1410.08591</v>
      </c>
      <c r="AN31" s="183">
        <f>SUM(AN19:AN30)</f>
        <v>-1322.7925799999996</v>
      </c>
      <c r="AO31" s="183">
        <f>SUM(AO19:AO30)</f>
        <v>-1398.9415200000005</v>
      </c>
      <c r="AP31" s="36">
        <f>SUM(AL31:AO31)</f>
        <v>-5570.468739999999</v>
      </c>
      <c r="AQ31" s="183">
        <f>SUM(AQ19:AQ30)</f>
        <v>-1232.0362199999997</v>
      </c>
      <c r="AR31" s="183">
        <f>SUM(AR19:AR30)</f>
        <v>-1307.1697900000001</v>
      </c>
      <c r="AS31" s="183">
        <f>SUM(AS19:AS30)</f>
        <v>-1296.5974899999997</v>
      </c>
      <c r="AT31" s="183">
        <f>SUM(AT19:AT30)</f>
        <v>-1422.42204</v>
      </c>
      <c r="AU31" s="36">
        <f>SUM(AQ31:AT31)</f>
        <v>-5258.2255399999995</v>
      </c>
      <c r="AV31" s="279">
        <f t="shared" si="8"/>
        <v>-0.056053308002227464</v>
      </c>
      <c r="AW31" s="108"/>
      <c r="AX31" s="183">
        <f>SUM(AX19:AX30)</f>
        <v>-1226.75462</v>
      </c>
      <c r="AY31" s="183">
        <f>SUM(AY19:AY30)</f>
        <v>-1114.83621</v>
      </c>
      <c r="AZ31" s="183">
        <f>SUM(AZ19:AZ30)</f>
        <v>-1012.5131800000001</v>
      </c>
      <c r="BA31" s="183">
        <f>SUM(BA19:BA30)</f>
        <v>-1112.7495100000003</v>
      </c>
      <c r="BB31" s="36">
        <f>SUM(AX31:BA31)</f>
        <v>-4466.853520000001</v>
      </c>
      <c r="BC31" s="183">
        <f>SUM(BC19:BC30)</f>
        <v>-308.61893</v>
      </c>
      <c r="BD31" s="183">
        <f>SUM(BD19:BD30)</f>
        <v>-1023.6055799999999</v>
      </c>
      <c r="BE31" s="183">
        <f>SUM(BE19:BE30)</f>
        <v>-1070.6242</v>
      </c>
      <c r="BF31" s="183">
        <f>SUM(BF19:BF30)</f>
        <v>-1207.91377</v>
      </c>
      <c r="BG31" s="36">
        <f>SUM(BC31:BF31)</f>
        <v>-3610.7624800000003</v>
      </c>
      <c r="BH31" s="279">
        <f t="shared" si="11"/>
        <v>-0.1916541556974987</v>
      </c>
      <c r="BI31" s="108"/>
      <c r="BJ31" s="183">
        <f>SUM(BJ19:BJ30)</f>
        <v>243.43665999999996</v>
      </c>
      <c r="BK31" s="183">
        <f>SUM(BK19:BK30)</f>
        <v>245.72347999999997</v>
      </c>
      <c r="BL31" s="183">
        <f>SUM(BL19:BL30)</f>
        <v>219.76874000000004</v>
      </c>
      <c r="BM31" s="183">
        <f>SUM(BM19:BM30)</f>
        <v>381.8521099999999</v>
      </c>
      <c r="BN31" s="36">
        <f>SUM(BJ31:BM31)</f>
        <v>1090.7809899999997</v>
      </c>
      <c r="BO31" s="183">
        <f>SUM(BO19:BO30)</f>
        <v>242.27428999999998</v>
      </c>
      <c r="BP31" s="183">
        <f>SUM(BP19:BP30)</f>
        <v>267.91431000000006</v>
      </c>
      <c r="BQ31" s="183">
        <f>SUM(BQ19:BQ30)</f>
        <v>211.75104000000007</v>
      </c>
      <c r="BR31" s="183">
        <f>SUM(BR19:BR30)</f>
        <v>-358.62885</v>
      </c>
      <c r="BS31" s="36">
        <f>SUM(BO31:BR31)</f>
        <v>363.31079000000017</v>
      </c>
      <c r="BT31" s="279">
        <f t="shared" si="14"/>
        <v>-0.6669259976743817</v>
      </c>
      <c r="BW31" s="144"/>
    </row>
    <row r="32" spans="1:75" s="77" customFormat="1" ht="12.75" customHeight="1">
      <c r="A32" s="202" t="s">
        <v>62</v>
      </c>
      <c r="B32" s="203">
        <f>B16+B31</f>
        <v>2677.6180499999937</v>
      </c>
      <c r="C32" s="203">
        <f>C16+C31</f>
        <v>2499.1526699999995</v>
      </c>
      <c r="D32" s="203">
        <f>D16+D31</f>
        <v>2276.682400000005</v>
      </c>
      <c r="E32" s="203">
        <f>E16+E31</f>
        <v>2189.60771</v>
      </c>
      <c r="F32" s="206">
        <f t="shared" si="17"/>
        <v>9643.060829999999</v>
      </c>
      <c r="G32" s="203">
        <f>G16+G31</f>
        <v>2606.666949999999</v>
      </c>
      <c r="H32" s="203">
        <f>H16+H31</f>
        <v>2732.7366799999945</v>
      </c>
      <c r="I32" s="203">
        <f>I16+I31</f>
        <v>2318.9045600000027</v>
      </c>
      <c r="J32" s="203">
        <f>J16+J31</f>
        <v>1189.4313499999953</v>
      </c>
      <c r="K32" s="206">
        <f>SUM(G32:J32)</f>
        <v>8847.739539999991</v>
      </c>
      <c r="L32" s="199">
        <f t="shared" si="15"/>
        <v>-0.08247602125724714</v>
      </c>
      <c r="M32" s="204"/>
      <c r="N32" s="203">
        <f>N16+N31</f>
        <v>1446.6810100000002</v>
      </c>
      <c r="O32" s="203">
        <f>O16+O31</f>
        <v>1391.1698699999997</v>
      </c>
      <c r="P32" s="203">
        <f>P16+P31</f>
        <v>1160.7059399999926</v>
      </c>
      <c r="Q32" s="203">
        <f>Q16+Q31</f>
        <v>1564.732860000002</v>
      </c>
      <c r="R32" s="206">
        <f>SUM(N32:Q32)</f>
        <v>5563.289679999994</v>
      </c>
      <c r="S32" s="203">
        <f>S16+S31</f>
        <v>913.2098400000013</v>
      </c>
      <c r="T32" s="203">
        <f>T16+T31</f>
        <v>1430.1695200000013</v>
      </c>
      <c r="U32" s="203">
        <f>U16+U31</f>
        <v>1508.7778700000017</v>
      </c>
      <c r="V32" s="203">
        <f>V16+V31</f>
        <v>1123.8706300000013</v>
      </c>
      <c r="W32" s="206">
        <f>SUM(S32:V32)</f>
        <v>4976.027860000006</v>
      </c>
      <c r="X32" s="199">
        <f t="shared" si="16"/>
        <v>-0.1055601728076812</v>
      </c>
      <c r="Y32" s="204"/>
      <c r="Z32" s="203">
        <f>Z16+Z31</f>
        <v>895.2999399999953</v>
      </c>
      <c r="AA32" s="203">
        <f>AA16+AA31</f>
        <v>679.5671999999995</v>
      </c>
      <c r="AB32" s="203">
        <f>AB16+AB31</f>
        <v>795.1520200000032</v>
      </c>
      <c r="AC32" s="203">
        <f>AC16+AC31</f>
        <v>422.5769899999923</v>
      </c>
      <c r="AD32" s="206">
        <f>SUM(Z32:AC32)</f>
        <v>2792.5961499999903</v>
      </c>
      <c r="AE32" s="203">
        <f>AE16+AE31</f>
        <v>883.5996099999957</v>
      </c>
      <c r="AF32" s="203">
        <f>AF16+AF31</f>
        <v>1039.0892700000004</v>
      </c>
      <c r="AG32" s="203">
        <f>AG16+AG31</f>
        <v>775.5195600000043</v>
      </c>
      <c r="AH32" s="203">
        <f>AH16+AH31</f>
        <v>617.4488000000038</v>
      </c>
      <c r="AI32" s="206">
        <f>SUM(AE32:AH32)</f>
        <v>3315.657240000004</v>
      </c>
      <c r="AJ32" s="199">
        <f t="shared" si="5"/>
        <v>0.18730280423827686</v>
      </c>
      <c r="AK32" s="204"/>
      <c r="AL32" s="203">
        <f>AL16+AL31</f>
        <v>868.9688499999997</v>
      </c>
      <c r="AM32" s="203">
        <f>AM16+AM31</f>
        <v>781.1269000000004</v>
      </c>
      <c r="AN32" s="203">
        <f>AN16+AN31</f>
        <v>749.1371999999999</v>
      </c>
      <c r="AO32" s="203">
        <f>AO16+AO31</f>
        <v>706.9835399999995</v>
      </c>
      <c r="AP32" s="206">
        <f>SUM(AL32:AO32)</f>
        <v>3106.21649</v>
      </c>
      <c r="AQ32" s="203">
        <f>AQ16+AQ31</f>
        <v>631.4159100000002</v>
      </c>
      <c r="AR32" s="203">
        <f>AR16+AR31</f>
        <v>672.9791499999997</v>
      </c>
      <c r="AS32" s="203">
        <f>AS16+AS31</f>
        <v>695.9398900000006</v>
      </c>
      <c r="AT32" s="203">
        <f>AT16+AT31</f>
        <v>588.1070399999996</v>
      </c>
      <c r="AU32" s="206">
        <f>SUM(AQ32:AT32)</f>
        <v>2588.4419900000003</v>
      </c>
      <c r="AV32" s="199">
        <f t="shared" si="8"/>
        <v>-0.16668976604396288</v>
      </c>
      <c r="AW32" s="204"/>
      <c r="AX32" s="203">
        <f>AX16+AX31</f>
        <v>-513.85222</v>
      </c>
      <c r="AY32" s="203">
        <f>AY16+AY31</f>
        <v>-343.5937799999999</v>
      </c>
      <c r="AZ32" s="203">
        <f>AZ16+AZ31</f>
        <v>-425.61125000000004</v>
      </c>
      <c r="BA32" s="203">
        <f>BA16+BA31</f>
        <v>-526.8070500000003</v>
      </c>
      <c r="BB32" s="206">
        <f>SUM(AX32:BA32)</f>
        <v>-1809.8643000000002</v>
      </c>
      <c r="BC32" s="203">
        <f>BC16+BC31</f>
        <v>249.4884699999999</v>
      </c>
      <c r="BD32" s="203">
        <f>BD16+BD31</f>
        <v>-396.8556699999999</v>
      </c>
      <c r="BE32" s="203">
        <f>BE16+BE31</f>
        <v>-458.25846</v>
      </c>
      <c r="BF32" s="203">
        <f>BF16+BF31</f>
        <v>-407.23304999999993</v>
      </c>
      <c r="BG32" s="206">
        <f>SUM(BC32:BF32)</f>
        <v>-1012.85871</v>
      </c>
      <c r="BH32" s="199">
        <f t="shared" si="11"/>
        <v>-0.44036759551531024</v>
      </c>
      <c r="BI32" s="204"/>
      <c r="BJ32" s="203">
        <f>BJ16+BJ31</f>
        <v>-19.47953000000001</v>
      </c>
      <c r="BK32" s="203">
        <f>BK16+BK31</f>
        <v>-9.11752000000007</v>
      </c>
      <c r="BL32" s="203">
        <f>BL16+BL31</f>
        <v>-2.701509999999928</v>
      </c>
      <c r="BM32" s="203">
        <f>BM16+BM31</f>
        <v>22.121369999999843</v>
      </c>
      <c r="BN32" s="206">
        <f>SUM(BJ32:BM32)</f>
        <v>-9.177190000000166</v>
      </c>
      <c r="BO32" s="203">
        <f>BO16+BO31</f>
        <v>-71.04688000000002</v>
      </c>
      <c r="BP32" s="203">
        <f>BP16+BP31</f>
        <v>-12.64558999999997</v>
      </c>
      <c r="BQ32" s="203">
        <f>BQ16+BQ31</f>
        <v>-203.0742999999999</v>
      </c>
      <c r="BR32" s="203">
        <f>BR16+BR31</f>
        <v>-732.76207</v>
      </c>
      <c r="BS32" s="206">
        <f>SUM(BO32:BR32)</f>
        <v>-1019.52884</v>
      </c>
      <c r="BT32" s="199">
        <f t="shared" si="14"/>
        <v>110.09379232640727</v>
      </c>
      <c r="BU32" s="138"/>
      <c r="BW32" s="144"/>
    </row>
    <row r="33" spans="1:75" s="28" customFormat="1" ht="12.75" customHeight="1" thickBot="1">
      <c r="A33" s="28" t="s">
        <v>19</v>
      </c>
      <c r="B33" s="181">
        <v>-876.96654</v>
      </c>
      <c r="C33" s="181">
        <v>-823.6503499999998</v>
      </c>
      <c r="D33" s="181">
        <v>-746.2088500000004</v>
      </c>
      <c r="E33" s="181">
        <v>-853.0663399999999</v>
      </c>
      <c r="F33" s="194">
        <f t="shared" si="17"/>
        <v>-3299.89208</v>
      </c>
      <c r="G33" s="181">
        <v>-866.6765300000001</v>
      </c>
      <c r="H33" s="181">
        <v>-874.5458599999998</v>
      </c>
      <c r="I33" s="181">
        <v>-631.9002</v>
      </c>
      <c r="J33" s="181">
        <v>128.14750000000004</v>
      </c>
      <c r="K33" s="194">
        <f>SUM(G33:J33)</f>
        <v>-2244.97509</v>
      </c>
      <c r="L33" s="277">
        <f t="shared" si="15"/>
        <v>-0.31968226973046954</v>
      </c>
      <c r="M33" s="32"/>
      <c r="N33" s="181">
        <v>-429.57234000000005</v>
      </c>
      <c r="O33" s="181">
        <v>-390.44102999999996</v>
      </c>
      <c r="P33" s="181">
        <v>-364.6816</v>
      </c>
      <c r="Q33" s="181">
        <v>-561.6420499999999</v>
      </c>
      <c r="R33" s="194">
        <f>SUM(N33:Q33)</f>
        <v>-1746.33702</v>
      </c>
      <c r="S33" s="181">
        <v>-268.14593</v>
      </c>
      <c r="T33" s="181">
        <v>-460.7819099999999</v>
      </c>
      <c r="U33" s="181">
        <v>-426.0524100000001</v>
      </c>
      <c r="V33" s="181">
        <v>-372.8087599999999</v>
      </c>
      <c r="W33" s="194">
        <f>SUM(S33:V33)</f>
        <v>-1527.78901</v>
      </c>
      <c r="X33" s="277">
        <f t="shared" si="16"/>
        <v>-0.12514652526807224</v>
      </c>
      <c r="Y33" s="32"/>
      <c r="Z33" s="181">
        <v>-267.12299</v>
      </c>
      <c r="AA33" s="181">
        <v>-205.65661999999998</v>
      </c>
      <c r="AB33" s="181">
        <v>-233.09508999999997</v>
      </c>
      <c r="AC33" s="181">
        <v>-145.70474000000002</v>
      </c>
      <c r="AD33" s="194">
        <f>SUM(Z33:AC33)</f>
        <v>-851.57944</v>
      </c>
      <c r="AE33" s="181">
        <v>-254.83584</v>
      </c>
      <c r="AF33" s="181">
        <v>-307.61207</v>
      </c>
      <c r="AG33" s="181">
        <v>-245.086</v>
      </c>
      <c r="AH33" s="181">
        <v>-188.2346</v>
      </c>
      <c r="AI33" s="194">
        <f>SUM(AE33:AH33)</f>
        <v>-995.76851</v>
      </c>
      <c r="AJ33" s="277">
        <f t="shared" si="5"/>
        <v>0.1693195763392315</v>
      </c>
      <c r="AK33" s="32"/>
      <c r="AL33" s="181">
        <v>-301.23674</v>
      </c>
      <c r="AM33" s="181">
        <v>-292.5409499999999</v>
      </c>
      <c r="AN33" s="181">
        <v>-267.42514000000006</v>
      </c>
      <c r="AO33" s="181">
        <v>-319.92758000000003</v>
      </c>
      <c r="AP33" s="194">
        <f>SUM(AL33:AO33)</f>
        <v>-1181.13041</v>
      </c>
      <c r="AQ33" s="181">
        <v>-225.27317000000002</v>
      </c>
      <c r="AR33" s="181">
        <v>-253.91098000000002</v>
      </c>
      <c r="AS33" s="181">
        <v>-258.31908</v>
      </c>
      <c r="AT33" s="181">
        <v>-229.87577999999996</v>
      </c>
      <c r="AU33" s="194">
        <f>SUM(AQ33:AT33)</f>
        <v>-967.37901</v>
      </c>
      <c r="AV33" s="277">
        <f t="shared" si="8"/>
        <v>-0.18097188776978487</v>
      </c>
      <c r="AW33" s="32"/>
      <c r="AX33" s="181">
        <v>116.74361</v>
      </c>
      <c r="AY33" s="181">
        <v>65.96889</v>
      </c>
      <c r="AZ33" s="181">
        <v>118.99297999999996</v>
      </c>
      <c r="BA33" s="181">
        <v>174.20803000000006</v>
      </c>
      <c r="BB33" s="194">
        <f>SUM(AX33:BA33)</f>
        <v>475.91351000000003</v>
      </c>
      <c r="BC33" s="181">
        <v>-118.42159</v>
      </c>
      <c r="BD33" s="181">
        <v>148.3365</v>
      </c>
      <c r="BE33" s="181">
        <v>146.94128999999998</v>
      </c>
      <c r="BF33" s="181">
        <v>178.74149</v>
      </c>
      <c r="BG33" s="194">
        <f>SUM(BC33:BF33)</f>
        <v>355.59769</v>
      </c>
      <c r="BH33" s="277">
        <f t="shared" si="11"/>
        <v>-0.2528102637809127</v>
      </c>
      <c r="BI33" s="32"/>
      <c r="BJ33" s="181">
        <v>4.22192</v>
      </c>
      <c r="BK33" s="181">
        <v>-0.9806399999999997</v>
      </c>
      <c r="BL33" s="181">
        <v>0</v>
      </c>
      <c r="BM33" s="181">
        <v>0</v>
      </c>
      <c r="BN33" s="194">
        <f>SUM(BJ33:BM33)</f>
        <v>3.24128</v>
      </c>
      <c r="BO33" s="181">
        <v>0</v>
      </c>
      <c r="BP33" s="181">
        <v>-0.5774</v>
      </c>
      <c r="BQ33" s="181">
        <v>150.616</v>
      </c>
      <c r="BR33" s="181">
        <v>740.32515</v>
      </c>
      <c r="BS33" s="194">
        <f>SUM(BO33:BR33)</f>
        <v>890.36375</v>
      </c>
      <c r="BT33" s="277">
        <f t="shared" si="14"/>
        <v>273.6951050202389</v>
      </c>
      <c r="BU33" s="32"/>
      <c r="BW33" s="144"/>
    </row>
    <row r="34" spans="1:75" s="77" customFormat="1" ht="12.75" customHeight="1" thickBot="1">
      <c r="A34" s="73" t="s">
        <v>58</v>
      </c>
      <c r="B34" s="184">
        <f aca="true" t="shared" si="29" ref="B34:K34">SUM(B32:B33)</f>
        <v>1800.6515099999938</v>
      </c>
      <c r="C34" s="184">
        <f t="shared" si="29"/>
        <v>1675.5023199999996</v>
      </c>
      <c r="D34" s="184">
        <f t="shared" si="29"/>
        <v>1530.4735500000047</v>
      </c>
      <c r="E34" s="184">
        <f t="shared" si="29"/>
        <v>1336.5413700000004</v>
      </c>
      <c r="F34" s="29">
        <f t="shared" si="29"/>
        <v>6343.168749999999</v>
      </c>
      <c r="G34" s="184">
        <f t="shared" si="29"/>
        <v>1739.9904199999987</v>
      </c>
      <c r="H34" s="184">
        <f t="shared" si="29"/>
        <v>1858.1908199999948</v>
      </c>
      <c r="I34" s="184">
        <f t="shared" si="29"/>
        <v>1687.0043600000026</v>
      </c>
      <c r="J34" s="184">
        <f t="shared" si="29"/>
        <v>1317.5788499999953</v>
      </c>
      <c r="K34" s="29">
        <f t="shared" si="29"/>
        <v>6602.7644499999915</v>
      </c>
      <c r="L34" s="280">
        <f t="shared" si="15"/>
        <v>0.04092523945543663</v>
      </c>
      <c r="M34" s="31"/>
      <c r="N34" s="184">
        <f aca="true" t="shared" si="30" ref="N34:W34">SUM(N32:N33)</f>
        <v>1017.1086700000002</v>
      </c>
      <c r="O34" s="184">
        <f t="shared" si="30"/>
        <v>1000.7288399999998</v>
      </c>
      <c r="P34" s="184">
        <f t="shared" si="30"/>
        <v>796.0243399999925</v>
      </c>
      <c r="Q34" s="184">
        <f t="shared" si="30"/>
        <v>1003.090810000002</v>
      </c>
      <c r="R34" s="29">
        <f t="shared" si="30"/>
        <v>3816.9526599999945</v>
      </c>
      <c r="S34" s="184">
        <f t="shared" si="30"/>
        <v>645.0639100000013</v>
      </c>
      <c r="T34" s="184">
        <f t="shared" si="30"/>
        <v>969.3876100000014</v>
      </c>
      <c r="U34" s="184">
        <f t="shared" si="30"/>
        <v>1082.7254600000015</v>
      </c>
      <c r="V34" s="184">
        <f t="shared" si="30"/>
        <v>751.0618700000014</v>
      </c>
      <c r="W34" s="29">
        <f t="shared" si="30"/>
        <v>3448.2388500000056</v>
      </c>
      <c r="X34" s="280">
        <f t="shared" si="16"/>
        <v>-0.09659899999912216</v>
      </c>
      <c r="Y34" s="31"/>
      <c r="Z34" s="184">
        <f aca="true" t="shared" si="31" ref="Z34:AI34">SUM(Z32:Z33)</f>
        <v>628.1769499999953</v>
      </c>
      <c r="AA34" s="184">
        <f t="shared" si="31"/>
        <v>473.9105799999995</v>
      </c>
      <c r="AB34" s="184">
        <f t="shared" si="31"/>
        <v>562.0569300000031</v>
      </c>
      <c r="AC34" s="184">
        <f t="shared" si="31"/>
        <v>276.8722499999923</v>
      </c>
      <c r="AD34" s="29">
        <f t="shared" si="31"/>
        <v>1941.0167099999903</v>
      </c>
      <c r="AE34" s="184">
        <f t="shared" si="31"/>
        <v>628.7637699999957</v>
      </c>
      <c r="AF34" s="184">
        <f t="shared" si="31"/>
        <v>731.4772000000004</v>
      </c>
      <c r="AG34" s="184">
        <f t="shared" si="31"/>
        <v>530.4335600000043</v>
      </c>
      <c r="AH34" s="184">
        <f t="shared" si="31"/>
        <v>429.21420000000376</v>
      </c>
      <c r="AI34" s="29">
        <f t="shared" si="31"/>
        <v>2319.888730000004</v>
      </c>
      <c r="AJ34" s="280">
        <f t="shared" si="5"/>
        <v>0.19519255967663246</v>
      </c>
      <c r="AK34" s="31"/>
      <c r="AL34" s="184">
        <f aca="true" t="shared" si="32" ref="AL34:AU34">SUM(AL32:AL33)</f>
        <v>567.7321099999997</v>
      </c>
      <c r="AM34" s="184">
        <f t="shared" si="32"/>
        <v>488.58595000000054</v>
      </c>
      <c r="AN34" s="184">
        <f t="shared" si="32"/>
        <v>481.71205999999984</v>
      </c>
      <c r="AO34" s="184">
        <f t="shared" si="32"/>
        <v>387.05595999999946</v>
      </c>
      <c r="AP34" s="29">
        <f t="shared" si="32"/>
        <v>1925.0860799999998</v>
      </c>
      <c r="AQ34" s="184">
        <f t="shared" si="32"/>
        <v>406.1427400000001</v>
      </c>
      <c r="AR34" s="184">
        <f t="shared" si="32"/>
        <v>419.06816999999967</v>
      </c>
      <c r="AS34" s="184">
        <f t="shared" si="32"/>
        <v>437.6208100000006</v>
      </c>
      <c r="AT34" s="184">
        <f t="shared" si="32"/>
        <v>358.2312599999997</v>
      </c>
      <c r="AU34" s="29">
        <f t="shared" si="32"/>
        <v>1621.0629800000002</v>
      </c>
      <c r="AV34" s="280">
        <f t="shared" si="8"/>
        <v>-0.15792701591816594</v>
      </c>
      <c r="AW34" s="31"/>
      <c r="AX34" s="184">
        <f aca="true" t="shared" si="33" ref="AX34:BG34">SUM(AX32:AX33)</f>
        <v>-397.10861</v>
      </c>
      <c r="AY34" s="184">
        <f t="shared" si="33"/>
        <v>-277.62488999999994</v>
      </c>
      <c r="AZ34" s="184">
        <f t="shared" si="33"/>
        <v>-306.61827000000005</v>
      </c>
      <c r="BA34" s="184">
        <f t="shared" si="33"/>
        <v>-352.5990200000003</v>
      </c>
      <c r="BB34" s="29">
        <f t="shared" si="33"/>
        <v>-1333.95079</v>
      </c>
      <c r="BC34" s="184">
        <f t="shared" si="33"/>
        <v>131.0668799999999</v>
      </c>
      <c r="BD34" s="184">
        <f t="shared" si="33"/>
        <v>-248.51916999999992</v>
      </c>
      <c r="BE34" s="184">
        <f t="shared" si="33"/>
        <v>-311.31717000000003</v>
      </c>
      <c r="BF34" s="184">
        <f t="shared" si="33"/>
        <v>-228.49155999999994</v>
      </c>
      <c r="BG34" s="29">
        <f t="shared" si="33"/>
        <v>-657.2610199999999</v>
      </c>
      <c r="BH34" s="280">
        <f t="shared" si="11"/>
        <v>-0.5072824088210931</v>
      </c>
      <c r="BI34" s="31"/>
      <c r="BJ34" s="184">
        <f aca="true" t="shared" si="34" ref="BJ34:BS34">SUM(BJ32:BJ33)</f>
        <v>-15.25761000000001</v>
      </c>
      <c r="BK34" s="184">
        <f t="shared" si="34"/>
        <v>-10.09816000000007</v>
      </c>
      <c r="BL34" s="184">
        <f t="shared" si="34"/>
        <v>-2.701509999999928</v>
      </c>
      <c r="BM34" s="184">
        <f t="shared" si="34"/>
        <v>22.121369999999843</v>
      </c>
      <c r="BN34" s="29">
        <f t="shared" si="34"/>
        <v>-5.935910000000167</v>
      </c>
      <c r="BO34" s="184">
        <f t="shared" si="34"/>
        <v>-71.04688000000002</v>
      </c>
      <c r="BP34" s="184">
        <f t="shared" si="34"/>
        <v>-13.222989999999971</v>
      </c>
      <c r="BQ34" s="184">
        <f t="shared" si="34"/>
        <v>-52.458299999999895</v>
      </c>
      <c r="BR34" s="184">
        <f t="shared" si="34"/>
        <v>7.563080000000014</v>
      </c>
      <c r="BS34" s="29">
        <f t="shared" si="34"/>
        <v>-129.16508999999996</v>
      </c>
      <c r="BT34" s="280">
        <f t="shared" si="14"/>
        <v>20.759947505942026</v>
      </c>
      <c r="BW34" s="144"/>
    </row>
    <row r="35" spans="1:75" s="77" customFormat="1" ht="12.75" customHeight="1">
      <c r="A35" s="165" t="s">
        <v>59</v>
      </c>
      <c r="B35" s="185"/>
      <c r="C35" s="185"/>
      <c r="D35" s="185"/>
      <c r="E35" s="185"/>
      <c r="F35" s="195"/>
      <c r="G35" s="185"/>
      <c r="H35" s="185"/>
      <c r="I35" s="185"/>
      <c r="J35" s="185"/>
      <c r="K35" s="195"/>
      <c r="L35" s="281"/>
      <c r="N35" s="185"/>
      <c r="O35" s="185"/>
      <c r="P35" s="185"/>
      <c r="Q35" s="185"/>
      <c r="R35" s="195"/>
      <c r="S35" s="185"/>
      <c r="T35" s="185"/>
      <c r="U35" s="185"/>
      <c r="V35" s="185"/>
      <c r="W35" s="195"/>
      <c r="X35" s="281" t="str">
        <f t="shared" si="16"/>
        <v>-</v>
      </c>
      <c r="Z35" s="185"/>
      <c r="AA35" s="185"/>
      <c r="AB35" s="185"/>
      <c r="AC35" s="185"/>
      <c r="AD35" s="195"/>
      <c r="AE35" s="185"/>
      <c r="AF35" s="185"/>
      <c r="AG35" s="185"/>
      <c r="AH35" s="185"/>
      <c r="AI35" s="195"/>
      <c r="AJ35" s="281"/>
      <c r="AL35" s="185"/>
      <c r="AM35" s="185"/>
      <c r="AN35" s="185"/>
      <c r="AO35" s="185"/>
      <c r="AP35" s="195"/>
      <c r="AQ35" s="185"/>
      <c r="AR35" s="185"/>
      <c r="AS35" s="185"/>
      <c r="AT35" s="185"/>
      <c r="AU35" s="195"/>
      <c r="AV35" s="281"/>
      <c r="AX35" s="185"/>
      <c r="AY35" s="185"/>
      <c r="AZ35" s="185"/>
      <c r="BA35" s="185"/>
      <c r="BB35" s="195"/>
      <c r="BC35" s="185"/>
      <c r="BD35" s="185"/>
      <c r="BE35" s="185"/>
      <c r="BF35" s="185"/>
      <c r="BG35" s="195"/>
      <c r="BH35" s="281"/>
      <c r="BJ35" s="185"/>
      <c r="BK35" s="185"/>
      <c r="BL35" s="185"/>
      <c r="BM35" s="185"/>
      <c r="BN35" s="195"/>
      <c r="BO35" s="185"/>
      <c r="BP35" s="185"/>
      <c r="BQ35" s="185"/>
      <c r="BR35" s="185"/>
      <c r="BS35" s="195"/>
      <c r="BT35" s="281"/>
      <c r="BW35" s="144"/>
    </row>
    <row r="36" spans="1:75" s="28" customFormat="1" ht="12.75" customHeight="1">
      <c r="A36" s="158" t="s">
        <v>67</v>
      </c>
      <c r="B36" s="181">
        <v>93.91642999999999</v>
      </c>
      <c r="C36" s="181">
        <v>87.25038</v>
      </c>
      <c r="D36" s="181">
        <v>85.43225000000001</v>
      </c>
      <c r="E36" s="181">
        <v>80.57387999999997</v>
      </c>
      <c r="F36" s="194">
        <f>SUM(B36:E36)</f>
        <v>347.17294</v>
      </c>
      <c r="G36" s="181">
        <v>99.56589</v>
      </c>
      <c r="H36" s="181">
        <v>103.14663999999999</v>
      </c>
      <c r="I36" s="181">
        <v>80.73950999999997</v>
      </c>
      <c r="J36" s="181">
        <v>97.81825000000003</v>
      </c>
      <c r="K36" s="194">
        <f>SUM(G36:J36)</f>
        <v>381.27029</v>
      </c>
      <c r="L36" s="277">
        <f t="shared" si="15"/>
        <v>0.09821430783171063</v>
      </c>
      <c r="M36" s="32"/>
      <c r="N36" s="181">
        <v>43.410779999999995</v>
      </c>
      <c r="O36" s="181">
        <v>44.30597000000001</v>
      </c>
      <c r="P36" s="181">
        <v>35.51652</v>
      </c>
      <c r="Q36" s="181">
        <v>44.12758999999997</v>
      </c>
      <c r="R36" s="194">
        <f>SUM(N36:Q36)</f>
        <v>167.36085999999997</v>
      </c>
      <c r="S36" s="181">
        <v>43.604169999999996</v>
      </c>
      <c r="T36" s="181">
        <v>41.58385000000001</v>
      </c>
      <c r="U36" s="181">
        <v>31.32817</v>
      </c>
      <c r="V36" s="181">
        <v>42.20188999999998</v>
      </c>
      <c r="W36" s="194">
        <f>SUM(S36:V36)</f>
        <v>158.71808</v>
      </c>
      <c r="X36" s="277">
        <f t="shared" si="16"/>
        <v>-0.05164158453774669</v>
      </c>
      <c r="Y36" s="32"/>
      <c r="Z36" s="181">
        <v>23.024169999999998</v>
      </c>
      <c r="AA36" s="181">
        <v>20.485910000000004</v>
      </c>
      <c r="AB36" s="181">
        <v>23.338959999999986</v>
      </c>
      <c r="AC36" s="181">
        <v>13.514250000000004</v>
      </c>
      <c r="AD36" s="194">
        <f>SUM(Z36:AC36)</f>
        <v>80.36328999999999</v>
      </c>
      <c r="AE36" s="181">
        <v>30.57868</v>
      </c>
      <c r="AF36" s="181">
        <v>32.467580000000005</v>
      </c>
      <c r="AG36" s="181">
        <v>23.82848</v>
      </c>
      <c r="AH36" s="181">
        <v>34.8134</v>
      </c>
      <c r="AI36" s="194">
        <f>SUM(AE36:AH36)</f>
        <v>121.68814</v>
      </c>
      <c r="AJ36" s="277">
        <f>IF(OR(AND(AD36&lt;0,AI36&gt;0),AND(AD36&gt;0,AI36&lt;0),SUM(AD36)=0,SUM(AD36)="-",SUM(AI36)="-"),"-",(SUM(AI36-AD36))/SUM(AD36))</f>
        <v>0.514225462894812</v>
      </c>
      <c r="AK36" s="32"/>
      <c r="AL36" s="181">
        <v>25.621419999999997</v>
      </c>
      <c r="AM36" s="181">
        <v>22.599970000000003</v>
      </c>
      <c r="AN36" s="181">
        <v>22.679910000000007</v>
      </c>
      <c r="AO36" s="181">
        <v>21.904780000000002</v>
      </c>
      <c r="AP36" s="194">
        <f>SUM(AL36:AO36)</f>
        <v>92.80608000000001</v>
      </c>
      <c r="AQ36" s="181">
        <v>21.58827</v>
      </c>
      <c r="AR36" s="181">
        <v>23.02145</v>
      </c>
      <c r="AS36" s="181">
        <v>22.36383999999999</v>
      </c>
      <c r="AT36" s="181">
        <v>18.672690000000003</v>
      </c>
      <c r="AU36" s="194">
        <f>SUM(AQ36:AT36)</f>
        <v>85.64625</v>
      </c>
      <c r="AV36" s="277">
        <f>IF(OR(AND(AP36&lt;0,AU36&gt;0),AND(AP36&gt;0,AU36&lt;0),SUM(AP36)=0,SUM(AP36)="-",SUM(AU36)="-"),"-",(SUM(AU36-AP36))/SUM(AP36))</f>
        <v>-0.07714828597436733</v>
      </c>
      <c r="AW36" s="32"/>
      <c r="AX36" s="181">
        <v>1.87439</v>
      </c>
      <c r="AY36" s="181">
        <v>-0.12424999999999997</v>
      </c>
      <c r="AZ36" s="181">
        <v>3.89696</v>
      </c>
      <c r="BA36" s="181">
        <v>1.0432800000000002</v>
      </c>
      <c r="BB36" s="194">
        <f>SUM(AX36:BA36)</f>
        <v>6.69038</v>
      </c>
      <c r="BC36" s="181">
        <v>3.80561</v>
      </c>
      <c r="BD36" s="181">
        <v>6.085840000000001</v>
      </c>
      <c r="BE36" s="181">
        <v>3.24108</v>
      </c>
      <c r="BF36" s="181">
        <v>2.1361399999999993</v>
      </c>
      <c r="BG36" s="194">
        <f>SUM(BC36:BF36)</f>
        <v>15.26867</v>
      </c>
      <c r="BH36" s="277">
        <f>IF(OR(AND(BB36&lt;0,BG36&gt;0),AND(BB36&gt;0,BG36&lt;0),SUM(BB36)=0,SUM(BB36)="-",SUM(BG36)="-"),"-",(SUM(BG36-BB36))/SUM(BB36))</f>
        <v>1.2821827758662436</v>
      </c>
      <c r="BI36" s="32"/>
      <c r="BJ36" s="181">
        <v>-0.01433</v>
      </c>
      <c r="BK36" s="181">
        <v>-0.01722</v>
      </c>
      <c r="BL36" s="181">
        <v>-9.999999999999593E-05</v>
      </c>
      <c r="BM36" s="181">
        <v>-0.016020000000000006</v>
      </c>
      <c r="BN36" s="194">
        <f>SUM(BJ36:BM36)</f>
        <v>-0.047670000000000004</v>
      </c>
      <c r="BO36" s="181">
        <v>-0.01084</v>
      </c>
      <c r="BP36" s="181">
        <v>-0.012080000000000002</v>
      </c>
      <c r="BQ36" s="181">
        <v>-0.022059999999999996</v>
      </c>
      <c r="BR36" s="181">
        <v>-0.00587</v>
      </c>
      <c r="BS36" s="194">
        <f>SUM(BO36:BR36)</f>
        <v>-0.05085</v>
      </c>
      <c r="BT36" s="277">
        <f>IF(OR(AND(BN36&lt;0,BS36&gt;0),AND(BN36&gt;0,BS36&lt;0),SUM(BN36)=0,SUM(BN36)="-",SUM(BS36)="-"),"-",(SUM(BS36-BN36))/SUM(BN36))</f>
        <v>0.06670862177470097</v>
      </c>
      <c r="BU36" s="32"/>
      <c r="BW36" s="144"/>
    </row>
    <row r="37" spans="1:75" ht="13.5" thickBot="1">
      <c r="A37" s="148" t="s">
        <v>66</v>
      </c>
      <c r="B37" s="186">
        <f aca="true" t="shared" si="35" ref="B37:K37">B34-B36</f>
        <v>1706.7350799999938</v>
      </c>
      <c r="C37" s="186">
        <f t="shared" si="35"/>
        <v>1588.2519399999996</v>
      </c>
      <c r="D37" s="186">
        <f t="shared" si="35"/>
        <v>1445.0413000000046</v>
      </c>
      <c r="E37" s="186">
        <f t="shared" si="35"/>
        <v>1255.9674900000005</v>
      </c>
      <c r="F37" s="149">
        <f t="shared" si="35"/>
        <v>5995.9958099999985</v>
      </c>
      <c r="G37" s="186">
        <f t="shared" si="35"/>
        <v>1640.4245299999986</v>
      </c>
      <c r="H37" s="186">
        <f t="shared" si="35"/>
        <v>1755.0441799999949</v>
      </c>
      <c r="I37" s="186">
        <f t="shared" si="35"/>
        <v>1606.2648500000028</v>
      </c>
      <c r="J37" s="186">
        <f t="shared" si="35"/>
        <v>1219.7605999999953</v>
      </c>
      <c r="K37" s="149">
        <f t="shared" si="35"/>
        <v>6221.494159999991</v>
      </c>
      <c r="L37" s="282">
        <f t="shared" si="15"/>
        <v>0.03760815670082875</v>
      </c>
      <c r="M37" s="150"/>
      <c r="N37" s="186">
        <f aca="true" t="shared" si="36" ref="N37:W37">N34-N36</f>
        <v>973.6978900000001</v>
      </c>
      <c r="O37" s="186">
        <f t="shared" si="36"/>
        <v>956.4228699999998</v>
      </c>
      <c r="P37" s="186">
        <f t="shared" si="36"/>
        <v>760.5078199999925</v>
      </c>
      <c r="Q37" s="186">
        <f t="shared" si="36"/>
        <v>958.963220000002</v>
      </c>
      <c r="R37" s="149">
        <f t="shared" si="36"/>
        <v>3649.5917999999947</v>
      </c>
      <c r="S37" s="186">
        <f t="shared" si="36"/>
        <v>601.4597400000014</v>
      </c>
      <c r="T37" s="186">
        <f t="shared" si="36"/>
        <v>927.8037600000014</v>
      </c>
      <c r="U37" s="186">
        <f t="shared" si="36"/>
        <v>1051.3972900000015</v>
      </c>
      <c r="V37" s="186">
        <f t="shared" si="36"/>
        <v>708.8599800000014</v>
      </c>
      <c r="W37" s="149">
        <f t="shared" si="36"/>
        <v>3289.5207700000055</v>
      </c>
      <c r="X37" s="282">
        <f t="shared" si="16"/>
        <v>-0.09866063103276089</v>
      </c>
      <c r="Y37" s="150"/>
      <c r="Z37" s="186">
        <f aca="true" t="shared" si="37" ref="Z37:AI37">Z34-Z36</f>
        <v>605.1527799999952</v>
      </c>
      <c r="AA37" s="186">
        <f t="shared" si="37"/>
        <v>453.42466999999954</v>
      </c>
      <c r="AB37" s="186">
        <f t="shared" si="37"/>
        <v>538.7179700000031</v>
      </c>
      <c r="AC37" s="186">
        <f t="shared" si="37"/>
        <v>263.3579999999923</v>
      </c>
      <c r="AD37" s="149">
        <f t="shared" si="37"/>
        <v>1860.6534199999903</v>
      </c>
      <c r="AE37" s="186">
        <f t="shared" si="37"/>
        <v>598.1850899999957</v>
      </c>
      <c r="AF37" s="186">
        <f t="shared" si="37"/>
        <v>699.0096200000004</v>
      </c>
      <c r="AG37" s="186">
        <f t="shared" si="37"/>
        <v>506.60508000000425</v>
      </c>
      <c r="AH37" s="186">
        <f t="shared" si="37"/>
        <v>394.40080000000376</v>
      </c>
      <c r="AI37" s="149">
        <f t="shared" si="37"/>
        <v>2198.200590000004</v>
      </c>
      <c r="AJ37" s="282">
        <f>IF(OR(AND(AD37&lt;0,AI37&gt;0),AND(AD37&gt;0,AI37&lt;0),SUM(AD37)=0,SUM(AD37)="-",SUM(AI37)="-"),"-",(SUM(AI37-AD37))/SUM(AD37))</f>
        <v>0.1814132424511468</v>
      </c>
      <c r="AK37" s="150"/>
      <c r="AL37" s="186">
        <f aca="true" t="shared" si="38" ref="AL37:AU37">AL34-AL36</f>
        <v>542.1106899999997</v>
      </c>
      <c r="AM37" s="186">
        <f t="shared" si="38"/>
        <v>465.98598000000055</v>
      </c>
      <c r="AN37" s="186">
        <f t="shared" si="38"/>
        <v>459.03214999999983</v>
      </c>
      <c r="AO37" s="186">
        <f t="shared" si="38"/>
        <v>365.15117999999944</v>
      </c>
      <c r="AP37" s="149">
        <f t="shared" si="38"/>
        <v>1832.2799999999997</v>
      </c>
      <c r="AQ37" s="186">
        <f t="shared" si="38"/>
        <v>384.5544700000001</v>
      </c>
      <c r="AR37" s="186">
        <f t="shared" si="38"/>
        <v>396.04671999999965</v>
      </c>
      <c r="AS37" s="186">
        <f t="shared" si="38"/>
        <v>415.2569700000006</v>
      </c>
      <c r="AT37" s="186">
        <f t="shared" si="38"/>
        <v>339.5585699999997</v>
      </c>
      <c r="AU37" s="149">
        <f t="shared" si="38"/>
        <v>1535.4167300000001</v>
      </c>
      <c r="AV37" s="282">
        <f>IF(OR(AND(AP37&lt;0,AU37&gt;0),AND(AP37&gt;0,AU37&lt;0),SUM(AP37)=0,SUM(AP37)="-",SUM(AU37)="-"),"-",(SUM(AU37-AP37))/SUM(AP37))</f>
        <v>-0.16201850699674702</v>
      </c>
      <c r="AW37" s="150"/>
      <c r="AX37" s="186">
        <f aca="true" t="shared" si="39" ref="AX37:BG37">AX34-AX36</f>
        <v>-398.983</v>
      </c>
      <c r="AY37" s="186">
        <f t="shared" si="39"/>
        <v>-277.5006399999999</v>
      </c>
      <c r="AZ37" s="186">
        <f t="shared" si="39"/>
        <v>-310.51523000000003</v>
      </c>
      <c r="BA37" s="186">
        <f t="shared" si="39"/>
        <v>-353.64230000000026</v>
      </c>
      <c r="BB37" s="149">
        <f t="shared" si="39"/>
        <v>-1340.64117</v>
      </c>
      <c r="BC37" s="186">
        <f t="shared" si="39"/>
        <v>127.26126999999991</v>
      </c>
      <c r="BD37" s="186">
        <f t="shared" si="39"/>
        <v>-254.6050099999999</v>
      </c>
      <c r="BE37" s="186">
        <f t="shared" si="39"/>
        <v>-314.55825000000004</v>
      </c>
      <c r="BF37" s="186">
        <f t="shared" si="39"/>
        <v>-230.62769999999995</v>
      </c>
      <c r="BG37" s="149">
        <f t="shared" si="39"/>
        <v>-672.52969</v>
      </c>
      <c r="BH37" s="282">
        <f>IF(OR(AND(BB37&lt;0,BG37&gt;0),AND(BB37&gt;0,BG37&lt;0),SUM(BB37)=0,SUM(BB37)="-",SUM(BG37)="-"),"-",(SUM(BG37-BB37))/SUM(BB37))</f>
        <v>-0.49835220262555424</v>
      </c>
      <c r="BI37" s="150"/>
      <c r="BJ37" s="186">
        <f aca="true" t="shared" si="40" ref="BJ37:BS37">BJ34-BJ36</f>
        <v>-15.243280000000011</v>
      </c>
      <c r="BK37" s="186">
        <f t="shared" si="40"/>
        <v>-10.08094000000007</v>
      </c>
      <c r="BL37" s="186">
        <f t="shared" si="40"/>
        <v>-2.7014099999999277</v>
      </c>
      <c r="BM37" s="186">
        <f t="shared" si="40"/>
        <v>22.137389999999844</v>
      </c>
      <c r="BN37" s="149">
        <f t="shared" si="40"/>
        <v>-5.888240000000167</v>
      </c>
      <c r="BO37" s="186">
        <f t="shared" si="40"/>
        <v>-71.03604000000001</v>
      </c>
      <c r="BP37" s="186">
        <f t="shared" si="40"/>
        <v>-13.210909999999972</v>
      </c>
      <c r="BQ37" s="186">
        <f t="shared" si="40"/>
        <v>-52.43623999999989</v>
      </c>
      <c r="BR37" s="186">
        <f t="shared" si="40"/>
        <v>7.568950000000013</v>
      </c>
      <c r="BS37" s="149">
        <f t="shared" si="40"/>
        <v>-129.11423999999997</v>
      </c>
      <c r="BT37" s="282">
        <f>IF(OR(AND(BN37&lt;0,BS37&gt;0),AND(BN37&gt;0,BS37&lt;0),SUM(BN37)=0,SUM(BN37)="-",SUM(BS37)="-"),"-",(SUM(BS37-BN37))/SUM(BN37))</f>
        <v>20.92747578223651</v>
      </c>
      <c r="BW37" s="144"/>
    </row>
    <row r="38" ht="12.75">
      <c r="BW38" s="144"/>
    </row>
    <row r="39" spans="1:74" s="7" customFormat="1" ht="47.25" customHeight="1">
      <c r="A39" s="276" t="s">
        <v>76</v>
      </c>
      <c r="B39" s="261"/>
      <c r="C39" s="261"/>
      <c r="D39" s="261"/>
      <c r="E39" s="261"/>
      <c r="F39" s="261"/>
      <c r="G39" s="261"/>
      <c r="H39" s="261"/>
      <c r="I39" s="261"/>
      <c r="J39" s="261"/>
      <c r="K39" s="261"/>
      <c r="L39" s="263"/>
      <c r="M39" s="263"/>
      <c r="N39" s="263"/>
      <c r="O39" s="263"/>
      <c r="P39" s="263"/>
      <c r="Q39" s="263"/>
      <c r="R39" s="263"/>
      <c r="S39" s="263"/>
      <c r="T39" s="263"/>
      <c r="U39" s="263"/>
      <c r="V39" s="263"/>
      <c r="W39" s="263"/>
      <c r="X39" s="262"/>
      <c r="Y39" s="264"/>
      <c r="AD39" s="262"/>
      <c r="AE39" s="262"/>
      <c r="AF39" s="262"/>
      <c r="AG39" s="262"/>
      <c r="AH39" s="262"/>
      <c r="AI39" s="262"/>
      <c r="AK39" s="263"/>
      <c r="AL39" s="263"/>
      <c r="AM39" s="263"/>
      <c r="AN39" s="263"/>
      <c r="AO39" s="263"/>
      <c r="AP39" s="263"/>
      <c r="AQ39" s="263"/>
      <c r="AR39" s="263"/>
      <c r="AS39" s="263"/>
      <c r="AT39" s="263"/>
      <c r="AU39" s="263"/>
      <c r="AW39" s="261"/>
      <c r="AX39" s="264"/>
      <c r="AY39" s="264"/>
      <c r="AZ39" s="264"/>
      <c r="BA39" s="264"/>
      <c r="BB39" s="263"/>
      <c r="BC39" s="263"/>
      <c r="BD39" s="263"/>
      <c r="BE39" s="263"/>
      <c r="BF39" s="263"/>
      <c r="BG39" s="263"/>
      <c r="BI39" s="263"/>
      <c r="BU39" s="266"/>
      <c r="BV39" s="231"/>
    </row>
    <row r="40" spans="1:73" s="27" customFormat="1" ht="12.75" customHeight="1">
      <c r="A40" s="25"/>
      <c r="B40" s="39"/>
      <c r="C40" s="39"/>
      <c r="D40" s="39"/>
      <c r="E40" s="39"/>
      <c r="F40" s="39"/>
      <c r="G40" s="39"/>
      <c r="H40" s="39"/>
      <c r="I40" s="39"/>
      <c r="J40" s="39"/>
      <c r="K40" s="39"/>
      <c r="L40" s="39"/>
      <c r="M40" s="26"/>
      <c r="N40" s="39"/>
      <c r="O40" s="39"/>
      <c r="P40" s="39"/>
      <c r="Q40" s="39"/>
      <c r="R40" s="39"/>
      <c r="S40" s="39"/>
      <c r="T40" s="39"/>
      <c r="U40" s="39"/>
      <c r="V40" s="39"/>
      <c r="W40" s="39"/>
      <c r="X40" s="39"/>
      <c r="Y40" s="33"/>
      <c r="Z40" s="39"/>
      <c r="AA40" s="39"/>
      <c r="AB40" s="39"/>
      <c r="AC40" s="39"/>
      <c r="AD40" s="39"/>
      <c r="AE40" s="39"/>
      <c r="AF40" s="39"/>
      <c r="AG40" s="39"/>
      <c r="AH40" s="39"/>
      <c r="AI40" s="39"/>
      <c r="AJ40" s="190"/>
      <c r="AK40" s="26"/>
      <c r="AL40" s="39"/>
      <c r="AM40" s="39"/>
      <c r="AN40" s="39"/>
      <c r="AO40" s="39"/>
      <c r="AP40" s="39"/>
      <c r="AQ40" s="39"/>
      <c r="AR40" s="39"/>
      <c r="AS40" s="39"/>
      <c r="AT40" s="39"/>
      <c r="AU40" s="39"/>
      <c r="AV40" s="190"/>
      <c r="AW40" s="26"/>
      <c r="AX40" s="39"/>
      <c r="AY40" s="39"/>
      <c r="AZ40" s="39"/>
      <c r="BA40" s="39"/>
      <c r="BB40" s="39"/>
      <c r="BC40" s="39"/>
      <c r="BD40" s="39"/>
      <c r="BE40" s="39"/>
      <c r="BF40" s="39"/>
      <c r="BG40" s="39"/>
      <c r="BH40" s="190"/>
      <c r="BI40" s="26"/>
      <c r="BJ40" s="80"/>
      <c r="BK40" s="80"/>
      <c r="BL40" s="80"/>
      <c r="BM40" s="80"/>
      <c r="BN40" s="39"/>
      <c r="BO40" s="39"/>
      <c r="BP40" s="39"/>
      <c r="BQ40" s="39"/>
      <c r="BR40" s="39"/>
      <c r="BS40" s="39"/>
      <c r="BT40" s="190"/>
      <c r="BU40" s="26"/>
    </row>
    <row r="41" spans="1:72" ht="12.75" customHeight="1">
      <c r="A41" s="166"/>
      <c r="B41" s="20"/>
      <c r="C41" s="20"/>
      <c r="D41" s="20"/>
      <c r="E41" s="20"/>
      <c r="F41" s="20"/>
      <c r="G41" s="20"/>
      <c r="H41" s="20"/>
      <c r="I41" s="20"/>
      <c r="J41" s="20"/>
      <c r="K41" s="20"/>
      <c r="L41" s="20"/>
      <c r="N41" s="20"/>
      <c r="O41" s="20"/>
      <c r="P41" s="20"/>
      <c r="Q41" s="20"/>
      <c r="R41" s="20"/>
      <c r="S41" s="20"/>
      <c r="T41" s="20"/>
      <c r="U41" s="20"/>
      <c r="V41" s="20"/>
      <c r="W41" s="20"/>
      <c r="X41" s="20"/>
      <c r="Z41" s="20"/>
      <c r="AA41" s="20"/>
      <c r="AB41" s="20"/>
      <c r="AC41" s="20"/>
      <c r="AD41" s="20"/>
      <c r="AE41" s="20"/>
      <c r="AF41" s="20"/>
      <c r="AG41" s="20"/>
      <c r="AH41" s="20"/>
      <c r="AI41" s="20"/>
      <c r="AJ41" s="191"/>
      <c r="AL41" s="20"/>
      <c r="AM41" s="20"/>
      <c r="AN41" s="20"/>
      <c r="AO41" s="20"/>
      <c r="AP41" s="20"/>
      <c r="AQ41" s="20"/>
      <c r="AR41" s="20"/>
      <c r="AS41" s="20"/>
      <c r="AT41" s="20"/>
      <c r="AU41" s="20"/>
      <c r="AV41" s="191"/>
      <c r="AX41" s="20"/>
      <c r="AY41" s="20"/>
      <c r="AZ41" s="20"/>
      <c r="BA41" s="20"/>
      <c r="BB41" s="20"/>
      <c r="BC41" s="20"/>
      <c r="BD41" s="20"/>
      <c r="BE41" s="20"/>
      <c r="BF41" s="20"/>
      <c r="BG41" s="20"/>
      <c r="BH41" s="191"/>
      <c r="BJ41" s="81"/>
      <c r="BK41" s="81"/>
      <c r="BL41" s="81"/>
      <c r="BM41" s="81"/>
      <c r="BN41" s="20"/>
      <c r="BO41" s="20"/>
      <c r="BP41" s="20"/>
      <c r="BQ41" s="20"/>
      <c r="BR41" s="20"/>
      <c r="BS41" s="20"/>
      <c r="BT41" s="191"/>
    </row>
    <row r="42" spans="1:72" ht="12.75" customHeight="1">
      <c r="A42" s="166"/>
      <c r="B42" s="20"/>
      <c r="C42" s="20"/>
      <c r="D42" s="20"/>
      <c r="E42" s="20"/>
      <c r="F42" s="20"/>
      <c r="G42" s="20"/>
      <c r="H42" s="20"/>
      <c r="I42" s="20"/>
      <c r="J42" s="20"/>
      <c r="K42" s="20"/>
      <c r="L42" s="20"/>
      <c r="N42" s="20"/>
      <c r="O42" s="20"/>
      <c r="P42" s="20"/>
      <c r="Q42" s="20"/>
      <c r="R42" s="20"/>
      <c r="S42" s="20"/>
      <c r="T42" s="20"/>
      <c r="U42" s="20"/>
      <c r="V42" s="20"/>
      <c r="W42" s="20"/>
      <c r="X42" s="20"/>
      <c r="Z42" s="20"/>
      <c r="AA42" s="20"/>
      <c r="AB42" s="20"/>
      <c r="AC42" s="20"/>
      <c r="AD42" s="20"/>
      <c r="AE42" s="20"/>
      <c r="AF42" s="20"/>
      <c r="AG42" s="20"/>
      <c r="AH42" s="20"/>
      <c r="AI42" s="20"/>
      <c r="AJ42" s="191"/>
      <c r="AL42" s="20"/>
      <c r="AM42" s="20"/>
      <c r="AN42" s="20"/>
      <c r="AO42" s="20"/>
      <c r="AP42" s="20"/>
      <c r="AQ42" s="20"/>
      <c r="AR42" s="20"/>
      <c r="AS42" s="20"/>
      <c r="AT42" s="20"/>
      <c r="AU42" s="20"/>
      <c r="AV42" s="191"/>
      <c r="AX42" s="20"/>
      <c r="AY42" s="20"/>
      <c r="AZ42" s="20"/>
      <c r="BA42" s="20"/>
      <c r="BB42" s="20"/>
      <c r="BC42" s="20"/>
      <c r="BD42" s="20"/>
      <c r="BE42" s="20"/>
      <c r="BF42" s="20"/>
      <c r="BG42" s="20"/>
      <c r="BH42" s="191"/>
      <c r="BJ42" s="81"/>
      <c r="BK42" s="81"/>
      <c r="BL42" s="81"/>
      <c r="BM42" s="81"/>
      <c r="BN42" s="20"/>
      <c r="BO42" s="20"/>
      <c r="BP42" s="20"/>
      <c r="BQ42" s="20"/>
      <c r="BR42" s="20"/>
      <c r="BS42" s="20"/>
      <c r="BT42" s="191"/>
    </row>
    <row r="43" spans="1:72" ht="12.75" customHeight="1">
      <c r="A43" s="167"/>
      <c r="B43" s="20"/>
      <c r="C43" s="20"/>
      <c r="D43" s="20"/>
      <c r="E43" s="20"/>
      <c r="F43" s="20"/>
      <c r="G43" s="20"/>
      <c r="H43" s="20"/>
      <c r="I43" s="20"/>
      <c r="J43" s="20"/>
      <c r="K43" s="20"/>
      <c r="L43" s="20"/>
      <c r="N43" s="20"/>
      <c r="O43" s="20"/>
      <c r="P43" s="20"/>
      <c r="Q43" s="20"/>
      <c r="R43" s="20"/>
      <c r="S43" s="20"/>
      <c r="T43" s="20"/>
      <c r="U43" s="20"/>
      <c r="V43" s="20"/>
      <c r="W43" s="20"/>
      <c r="X43" s="20"/>
      <c r="Z43" s="20"/>
      <c r="AA43" s="20"/>
      <c r="AB43" s="20"/>
      <c r="AC43" s="20"/>
      <c r="AD43" s="20"/>
      <c r="AE43" s="20"/>
      <c r="AF43" s="20"/>
      <c r="AG43" s="20"/>
      <c r="AH43" s="20"/>
      <c r="AI43" s="20"/>
      <c r="AJ43" s="191"/>
      <c r="AL43" s="20"/>
      <c r="AM43" s="20"/>
      <c r="AN43" s="20"/>
      <c r="AO43" s="20"/>
      <c r="AP43" s="20"/>
      <c r="AQ43" s="20"/>
      <c r="AR43" s="20"/>
      <c r="AS43" s="20"/>
      <c r="AT43" s="20"/>
      <c r="AU43" s="20"/>
      <c r="AV43" s="191"/>
      <c r="AX43" s="20"/>
      <c r="AY43" s="20"/>
      <c r="AZ43" s="20"/>
      <c r="BA43" s="20"/>
      <c r="BB43" s="20"/>
      <c r="BC43" s="20"/>
      <c r="BD43" s="20"/>
      <c r="BE43" s="20"/>
      <c r="BF43" s="20"/>
      <c r="BG43" s="20"/>
      <c r="BH43" s="191"/>
      <c r="BJ43" s="81"/>
      <c r="BK43" s="81"/>
      <c r="BL43" s="81"/>
      <c r="BM43" s="81"/>
      <c r="BN43" s="20"/>
      <c r="BO43" s="20"/>
      <c r="BP43" s="20"/>
      <c r="BQ43" s="20"/>
      <c r="BR43" s="20"/>
      <c r="BS43" s="20"/>
      <c r="BT43" s="191"/>
    </row>
    <row r="44" spans="1:73" ht="12.75" customHeight="1">
      <c r="A44" s="167"/>
      <c r="B44" s="20"/>
      <c r="C44" s="20"/>
      <c r="D44" s="20"/>
      <c r="E44" s="20"/>
      <c r="F44" s="20"/>
      <c r="G44" s="20"/>
      <c r="H44" s="20"/>
      <c r="I44" s="20"/>
      <c r="J44" s="20"/>
      <c r="K44" s="20"/>
      <c r="L44" s="20"/>
      <c r="M44" s="3"/>
      <c r="N44" s="20"/>
      <c r="O44" s="20"/>
      <c r="P44" s="20"/>
      <c r="Q44" s="20"/>
      <c r="R44" s="20"/>
      <c r="S44" s="20"/>
      <c r="T44" s="20"/>
      <c r="U44" s="20"/>
      <c r="V44" s="20"/>
      <c r="W44" s="20"/>
      <c r="X44" s="20"/>
      <c r="Y44" s="1"/>
      <c r="Z44" s="20"/>
      <c r="AA44" s="20"/>
      <c r="AB44" s="20"/>
      <c r="AC44" s="20"/>
      <c r="AD44" s="20"/>
      <c r="AE44" s="20"/>
      <c r="AF44" s="20"/>
      <c r="AG44" s="20"/>
      <c r="AH44" s="20"/>
      <c r="AI44" s="20"/>
      <c r="AK44" s="1"/>
      <c r="AL44" s="20"/>
      <c r="AM44" s="20"/>
      <c r="AN44" s="20"/>
      <c r="AO44" s="20"/>
      <c r="AP44" s="20"/>
      <c r="AQ44" s="20"/>
      <c r="AR44" s="20"/>
      <c r="AS44" s="20"/>
      <c r="AT44" s="20"/>
      <c r="AU44" s="20"/>
      <c r="AW44" s="1"/>
      <c r="AX44" s="20"/>
      <c r="AY44" s="20"/>
      <c r="AZ44" s="20"/>
      <c r="BA44" s="20"/>
      <c r="BB44" s="20"/>
      <c r="BC44" s="20"/>
      <c r="BD44" s="20"/>
      <c r="BE44" s="20"/>
      <c r="BF44" s="20"/>
      <c r="BG44" s="20"/>
      <c r="BI44" s="1"/>
      <c r="BJ44" s="81"/>
      <c r="BK44" s="81"/>
      <c r="BL44" s="81"/>
      <c r="BM44" s="81"/>
      <c r="BN44" s="20"/>
      <c r="BO44" s="20"/>
      <c r="BP44" s="20"/>
      <c r="BQ44" s="20"/>
      <c r="BR44" s="20"/>
      <c r="BS44" s="20"/>
      <c r="BU44" s="3"/>
    </row>
    <row r="45" spans="1:72" ht="12.75" customHeight="1">
      <c r="A45" s="167"/>
      <c r="B45" s="20"/>
      <c r="C45" s="20"/>
      <c r="D45" s="20"/>
      <c r="E45" s="20"/>
      <c r="F45" s="20"/>
      <c r="G45" s="20"/>
      <c r="H45" s="20"/>
      <c r="I45" s="20"/>
      <c r="J45" s="20"/>
      <c r="K45" s="20"/>
      <c r="L45" s="20"/>
      <c r="N45" s="20"/>
      <c r="O45" s="20"/>
      <c r="P45" s="20"/>
      <c r="Q45" s="20"/>
      <c r="R45" s="20"/>
      <c r="S45" s="20"/>
      <c r="T45" s="20"/>
      <c r="U45" s="20"/>
      <c r="V45" s="20"/>
      <c r="W45" s="20"/>
      <c r="X45" s="20"/>
      <c r="Z45" s="20"/>
      <c r="AA45" s="20"/>
      <c r="AB45" s="20"/>
      <c r="AC45" s="20"/>
      <c r="AD45" s="20"/>
      <c r="AE45" s="20"/>
      <c r="AF45" s="20"/>
      <c r="AG45" s="20"/>
      <c r="AH45" s="20"/>
      <c r="AI45" s="20"/>
      <c r="AJ45" s="191"/>
      <c r="AL45" s="20"/>
      <c r="AM45" s="20"/>
      <c r="AN45" s="20"/>
      <c r="AO45" s="20"/>
      <c r="AP45" s="20"/>
      <c r="AQ45" s="20"/>
      <c r="AR45" s="20"/>
      <c r="AS45" s="20"/>
      <c r="AT45" s="20"/>
      <c r="AU45" s="20"/>
      <c r="AV45" s="191"/>
      <c r="AX45" s="20"/>
      <c r="AY45" s="20"/>
      <c r="AZ45" s="20"/>
      <c r="BA45" s="20"/>
      <c r="BB45" s="20"/>
      <c r="BC45" s="20"/>
      <c r="BD45" s="20"/>
      <c r="BE45" s="20"/>
      <c r="BF45" s="20"/>
      <c r="BG45" s="20"/>
      <c r="BH45" s="191"/>
      <c r="BJ45" s="81"/>
      <c r="BK45" s="81"/>
      <c r="BL45" s="81"/>
      <c r="BM45" s="81"/>
      <c r="BN45" s="20"/>
      <c r="BO45" s="20"/>
      <c r="BP45" s="20"/>
      <c r="BQ45" s="20"/>
      <c r="BR45" s="20"/>
      <c r="BS45" s="20"/>
      <c r="BT45" s="191"/>
    </row>
    <row r="46" spans="1:73" ht="12.75" customHeight="1">
      <c r="A46" s="167"/>
      <c r="B46" s="20"/>
      <c r="C46" s="20"/>
      <c r="D46" s="20"/>
      <c r="E46" s="20"/>
      <c r="F46" s="20"/>
      <c r="G46" s="20"/>
      <c r="H46" s="20"/>
      <c r="I46" s="20"/>
      <c r="J46" s="20"/>
      <c r="K46" s="20"/>
      <c r="L46" s="20"/>
      <c r="M46" s="3"/>
      <c r="N46" s="20"/>
      <c r="O46" s="20"/>
      <c r="P46" s="20"/>
      <c r="Q46" s="20"/>
      <c r="R46" s="20"/>
      <c r="S46" s="20"/>
      <c r="T46" s="20"/>
      <c r="U46" s="20"/>
      <c r="V46" s="20"/>
      <c r="W46" s="20"/>
      <c r="X46" s="20"/>
      <c r="Y46" s="1"/>
      <c r="Z46" s="20"/>
      <c r="AA46" s="20"/>
      <c r="AB46" s="20"/>
      <c r="AC46" s="20"/>
      <c r="AD46" s="20"/>
      <c r="AE46" s="20"/>
      <c r="AF46" s="20"/>
      <c r="AG46" s="20"/>
      <c r="AH46" s="20"/>
      <c r="AI46" s="20"/>
      <c r="AK46" s="1"/>
      <c r="AL46" s="20"/>
      <c r="AM46" s="20"/>
      <c r="AN46" s="20"/>
      <c r="AO46" s="20"/>
      <c r="AP46" s="20"/>
      <c r="AQ46" s="20"/>
      <c r="AR46" s="20"/>
      <c r="AS46" s="20"/>
      <c r="AT46" s="20"/>
      <c r="AU46" s="20"/>
      <c r="AW46" s="1"/>
      <c r="AX46" s="20"/>
      <c r="AY46" s="20"/>
      <c r="AZ46" s="20"/>
      <c r="BA46" s="20"/>
      <c r="BB46" s="20"/>
      <c r="BC46" s="20"/>
      <c r="BD46" s="20"/>
      <c r="BE46" s="20"/>
      <c r="BF46" s="20"/>
      <c r="BG46" s="20"/>
      <c r="BI46" s="1"/>
      <c r="BJ46" s="81"/>
      <c r="BK46" s="81"/>
      <c r="BL46" s="81"/>
      <c r="BM46" s="81"/>
      <c r="BN46" s="20"/>
      <c r="BO46" s="20"/>
      <c r="BP46" s="20"/>
      <c r="BQ46" s="20"/>
      <c r="BR46" s="20"/>
      <c r="BS46" s="20"/>
      <c r="BU46" s="3"/>
    </row>
    <row r="47" spans="1:72" ht="12.75" customHeight="1">
      <c r="A47" s="167"/>
      <c r="B47" s="20"/>
      <c r="C47" s="20"/>
      <c r="D47" s="20"/>
      <c r="E47" s="20"/>
      <c r="F47" s="20"/>
      <c r="G47" s="20"/>
      <c r="H47" s="20"/>
      <c r="I47" s="20"/>
      <c r="J47" s="20"/>
      <c r="K47" s="20"/>
      <c r="L47" s="20"/>
      <c r="N47" s="20"/>
      <c r="O47" s="20"/>
      <c r="P47" s="20"/>
      <c r="Q47" s="20"/>
      <c r="R47" s="20"/>
      <c r="S47" s="20"/>
      <c r="T47" s="20"/>
      <c r="U47" s="20"/>
      <c r="V47" s="20"/>
      <c r="W47" s="20"/>
      <c r="X47" s="20"/>
      <c r="Z47" s="20"/>
      <c r="AA47" s="20"/>
      <c r="AB47" s="20"/>
      <c r="AC47" s="20"/>
      <c r="AD47" s="20"/>
      <c r="AE47" s="20"/>
      <c r="AF47" s="20"/>
      <c r="AG47" s="20"/>
      <c r="AH47" s="20"/>
      <c r="AI47" s="20"/>
      <c r="AJ47" s="191"/>
      <c r="AL47" s="20"/>
      <c r="AM47" s="20"/>
      <c r="AN47" s="20"/>
      <c r="AO47" s="20"/>
      <c r="AP47" s="20"/>
      <c r="AQ47" s="20"/>
      <c r="AR47" s="20"/>
      <c r="AS47" s="20"/>
      <c r="AT47" s="20"/>
      <c r="AU47" s="20"/>
      <c r="AV47" s="191"/>
      <c r="AX47" s="20"/>
      <c r="AY47" s="20"/>
      <c r="AZ47" s="20"/>
      <c r="BA47" s="20"/>
      <c r="BB47" s="20"/>
      <c r="BC47" s="20"/>
      <c r="BD47" s="20"/>
      <c r="BE47" s="20"/>
      <c r="BF47" s="20"/>
      <c r="BG47" s="20"/>
      <c r="BH47" s="191"/>
      <c r="BJ47" s="81"/>
      <c r="BK47" s="81"/>
      <c r="BL47" s="81"/>
      <c r="BM47" s="81"/>
      <c r="BN47" s="20"/>
      <c r="BO47" s="20"/>
      <c r="BP47" s="20"/>
      <c r="BQ47" s="20"/>
      <c r="BR47" s="20"/>
      <c r="BS47" s="20"/>
      <c r="BT47" s="191"/>
    </row>
    <row r="48" spans="1:72" ht="12.75" customHeight="1">
      <c r="A48" s="167"/>
      <c r="B48" s="20"/>
      <c r="C48" s="20"/>
      <c r="D48" s="20"/>
      <c r="E48" s="20"/>
      <c r="F48" s="20"/>
      <c r="G48" s="20"/>
      <c r="H48" s="20"/>
      <c r="I48" s="20"/>
      <c r="J48" s="20"/>
      <c r="K48" s="20"/>
      <c r="L48" s="20"/>
      <c r="N48" s="20"/>
      <c r="O48" s="20"/>
      <c r="P48" s="20"/>
      <c r="Q48" s="20"/>
      <c r="R48" s="20"/>
      <c r="S48" s="20"/>
      <c r="T48" s="20"/>
      <c r="U48" s="20"/>
      <c r="V48" s="20"/>
      <c r="W48" s="20"/>
      <c r="X48" s="20"/>
      <c r="Z48" s="20"/>
      <c r="AA48" s="20"/>
      <c r="AB48" s="20"/>
      <c r="AC48" s="20"/>
      <c r="AD48" s="20"/>
      <c r="AE48" s="20"/>
      <c r="AF48" s="20"/>
      <c r="AG48" s="20"/>
      <c r="AH48" s="20"/>
      <c r="AI48" s="20"/>
      <c r="AJ48" s="191"/>
      <c r="AL48" s="20"/>
      <c r="AM48" s="20"/>
      <c r="AN48" s="20"/>
      <c r="AO48" s="20"/>
      <c r="AP48" s="20"/>
      <c r="AQ48" s="20"/>
      <c r="AR48" s="20"/>
      <c r="AS48" s="20"/>
      <c r="AT48" s="20"/>
      <c r="AU48" s="20"/>
      <c r="AV48" s="191"/>
      <c r="AX48" s="20"/>
      <c r="AY48" s="20"/>
      <c r="AZ48" s="20"/>
      <c r="BA48" s="20"/>
      <c r="BB48" s="20"/>
      <c r="BC48" s="20"/>
      <c r="BD48" s="20"/>
      <c r="BE48" s="20"/>
      <c r="BF48" s="20"/>
      <c r="BG48" s="20"/>
      <c r="BH48" s="191"/>
      <c r="BJ48" s="81"/>
      <c r="BK48" s="81"/>
      <c r="BL48" s="81"/>
      <c r="BM48" s="81"/>
      <c r="BN48" s="20"/>
      <c r="BO48" s="20"/>
      <c r="BP48" s="20"/>
      <c r="BQ48" s="20"/>
      <c r="BR48" s="20"/>
      <c r="BS48" s="20"/>
      <c r="BT48" s="191"/>
    </row>
    <row r="49" spans="1:72" ht="12.75" customHeight="1">
      <c r="A49" s="167"/>
      <c r="B49" s="20"/>
      <c r="C49" s="20"/>
      <c r="D49" s="20"/>
      <c r="E49" s="20"/>
      <c r="F49" s="20"/>
      <c r="G49" s="20"/>
      <c r="H49" s="20"/>
      <c r="I49" s="20"/>
      <c r="J49" s="20"/>
      <c r="K49" s="20"/>
      <c r="L49" s="20"/>
      <c r="N49" s="20"/>
      <c r="O49" s="20"/>
      <c r="P49" s="20"/>
      <c r="Q49" s="20"/>
      <c r="R49" s="20"/>
      <c r="S49" s="20"/>
      <c r="T49" s="20"/>
      <c r="U49" s="20"/>
      <c r="V49" s="20"/>
      <c r="W49" s="20"/>
      <c r="X49" s="20"/>
      <c r="Z49" s="20"/>
      <c r="AA49" s="20"/>
      <c r="AB49" s="20"/>
      <c r="AC49" s="20"/>
      <c r="AD49" s="20"/>
      <c r="AE49" s="20"/>
      <c r="AF49" s="20"/>
      <c r="AG49" s="20"/>
      <c r="AH49" s="20"/>
      <c r="AI49" s="20"/>
      <c r="AJ49" s="191"/>
      <c r="AL49" s="20"/>
      <c r="AM49" s="20"/>
      <c r="AN49" s="20"/>
      <c r="AO49" s="20"/>
      <c r="AP49" s="20"/>
      <c r="AQ49" s="20"/>
      <c r="AR49" s="20"/>
      <c r="AS49" s="20"/>
      <c r="AT49" s="20"/>
      <c r="AU49" s="20"/>
      <c r="AV49" s="191"/>
      <c r="AX49" s="20"/>
      <c r="AY49" s="20"/>
      <c r="AZ49" s="20"/>
      <c r="BA49" s="20"/>
      <c r="BB49" s="20"/>
      <c r="BC49" s="20"/>
      <c r="BD49" s="20"/>
      <c r="BE49" s="20"/>
      <c r="BF49" s="20"/>
      <c r="BG49" s="20"/>
      <c r="BH49" s="191"/>
      <c r="BJ49" s="81"/>
      <c r="BK49" s="81"/>
      <c r="BL49" s="81"/>
      <c r="BM49" s="81"/>
      <c r="BN49" s="20"/>
      <c r="BO49" s="20"/>
      <c r="BP49" s="20"/>
      <c r="BQ49" s="20"/>
      <c r="BR49" s="20"/>
      <c r="BS49" s="20"/>
      <c r="BT49" s="191"/>
    </row>
    <row r="50" spans="1:72" ht="12.75" customHeight="1">
      <c r="A50" s="167"/>
      <c r="B50" s="20"/>
      <c r="C50" s="20"/>
      <c r="D50" s="20"/>
      <c r="E50" s="20"/>
      <c r="F50" s="20"/>
      <c r="G50" s="20"/>
      <c r="H50" s="20"/>
      <c r="I50" s="20"/>
      <c r="J50" s="20"/>
      <c r="K50" s="20"/>
      <c r="L50" s="20"/>
      <c r="N50" s="20"/>
      <c r="O50" s="20"/>
      <c r="P50" s="20"/>
      <c r="Q50" s="20"/>
      <c r="R50" s="20"/>
      <c r="S50" s="20"/>
      <c r="T50" s="20"/>
      <c r="U50" s="20"/>
      <c r="V50" s="20"/>
      <c r="W50" s="20"/>
      <c r="X50" s="20"/>
      <c r="Z50" s="20"/>
      <c r="AA50" s="20"/>
      <c r="AB50" s="20"/>
      <c r="AC50" s="20"/>
      <c r="AD50" s="20"/>
      <c r="AE50" s="20"/>
      <c r="AF50" s="20"/>
      <c r="AG50" s="20"/>
      <c r="AH50" s="20"/>
      <c r="AI50" s="20"/>
      <c r="AJ50" s="191"/>
      <c r="AL50" s="20"/>
      <c r="AM50" s="20"/>
      <c r="AN50" s="20"/>
      <c r="AO50" s="20"/>
      <c r="AP50" s="20"/>
      <c r="AQ50" s="20"/>
      <c r="AR50" s="20"/>
      <c r="AS50" s="20"/>
      <c r="AT50" s="20"/>
      <c r="AU50" s="20"/>
      <c r="AV50" s="191"/>
      <c r="AX50" s="20"/>
      <c r="AY50" s="20"/>
      <c r="AZ50" s="20"/>
      <c r="BA50" s="20"/>
      <c r="BB50" s="20"/>
      <c r="BC50" s="20"/>
      <c r="BD50" s="20"/>
      <c r="BE50" s="20"/>
      <c r="BF50" s="20"/>
      <c r="BG50" s="20"/>
      <c r="BH50" s="191"/>
      <c r="BJ50" s="81"/>
      <c r="BK50" s="81"/>
      <c r="BL50" s="81"/>
      <c r="BM50" s="81"/>
      <c r="BN50" s="20"/>
      <c r="BO50" s="20"/>
      <c r="BP50" s="20"/>
      <c r="BQ50" s="20"/>
      <c r="BR50" s="20"/>
      <c r="BS50" s="20"/>
      <c r="BT50" s="191"/>
    </row>
    <row r="51" spans="1:72" ht="12.75" customHeight="1">
      <c r="A51" s="167"/>
      <c r="B51" s="20"/>
      <c r="C51" s="20"/>
      <c r="D51" s="20"/>
      <c r="E51" s="20"/>
      <c r="F51" s="20"/>
      <c r="G51" s="20"/>
      <c r="H51" s="20"/>
      <c r="I51" s="20"/>
      <c r="J51" s="20"/>
      <c r="K51" s="20"/>
      <c r="L51" s="20"/>
      <c r="N51" s="20"/>
      <c r="O51" s="20"/>
      <c r="P51" s="20"/>
      <c r="Q51" s="20"/>
      <c r="R51" s="20"/>
      <c r="S51" s="20"/>
      <c r="T51" s="20"/>
      <c r="U51" s="20"/>
      <c r="V51" s="20"/>
      <c r="W51" s="20"/>
      <c r="X51" s="20"/>
      <c r="Z51" s="20"/>
      <c r="AA51" s="20"/>
      <c r="AB51" s="20"/>
      <c r="AC51" s="20"/>
      <c r="AD51" s="20"/>
      <c r="AE51" s="20"/>
      <c r="AF51" s="20"/>
      <c r="AG51" s="20"/>
      <c r="AH51" s="20"/>
      <c r="AI51" s="20"/>
      <c r="AJ51" s="191"/>
      <c r="AL51" s="20"/>
      <c r="AM51" s="20"/>
      <c r="AN51" s="20"/>
      <c r="AO51" s="20"/>
      <c r="AP51" s="20"/>
      <c r="AQ51" s="20"/>
      <c r="AR51" s="20"/>
      <c r="AS51" s="20"/>
      <c r="AT51" s="20"/>
      <c r="AU51" s="20"/>
      <c r="AV51" s="191"/>
      <c r="AX51" s="20"/>
      <c r="AY51" s="20"/>
      <c r="AZ51" s="20"/>
      <c r="BA51" s="20"/>
      <c r="BB51" s="20"/>
      <c r="BC51" s="20"/>
      <c r="BD51" s="20"/>
      <c r="BE51" s="20"/>
      <c r="BF51" s="20"/>
      <c r="BG51" s="20"/>
      <c r="BH51" s="191"/>
      <c r="BJ51" s="81"/>
      <c r="BK51" s="81"/>
      <c r="BL51" s="81"/>
      <c r="BM51" s="81"/>
      <c r="BN51" s="20"/>
      <c r="BO51" s="20"/>
      <c r="BP51" s="20"/>
      <c r="BQ51" s="20"/>
      <c r="BR51" s="20"/>
      <c r="BS51" s="20"/>
      <c r="BT51" s="191"/>
    </row>
    <row r="52" spans="1:72" ht="12.75" customHeight="1">
      <c r="A52" s="167"/>
      <c r="B52" s="20"/>
      <c r="C52" s="20"/>
      <c r="D52" s="20"/>
      <c r="E52" s="20"/>
      <c r="F52" s="20"/>
      <c r="G52" s="20"/>
      <c r="H52" s="20"/>
      <c r="I52" s="20"/>
      <c r="J52" s="20"/>
      <c r="K52" s="20"/>
      <c r="L52" s="20"/>
      <c r="N52" s="20"/>
      <c r="O52" s="20"/>
      <c r="P52" s="20"/>
      <c r="Q52" s="20"/>
      <c r="R52" s="20"/>
      <c r="S52" s="20"/>
      <c r="T52" s="20"/>
      <c r="U52" s="20"/>
      <c r="V52" s="20"/>
      <c r="W52" s="20"/>
      <c r="X52" s="20"/>
      <c r="Z52" s="20"/>
      <c r="AA52" s="20"/>
      <c r="AB52" s="20"/>
      <c r="AC52" s="20"/>
      <c r="AD52" s="20"/>
      <c r="AE52" s="20"/>
      <c r="AF52" s="20"/>
      <c r="AG52" s="20"/>
      <c r="AH52" s="20"/>
      <c r="AI52" s="20"/>
      <c r="AJ52" s="191"/>
      <c r="AL52" s="20"/>
      <c r="AM52" s="20"/>
      <c r="AN52" s="20"/>
      <c r="AO52" s="20"/>
      <c r="AP52" s="20"/>
      <c r="AQ52" s="20"/>
      <c r="AR52" s="20"/>
      <c r="AS52" s="20"/>
      <c r="AT52" s="20"/>
      <c r="AU52" s="20"/>
      <c r="AV52" s="191"/>
      <c r="AX52" s="20"/>
      <c r="AY52" s="20"/>
      <c r="AZ52" s="20"/>
      <c r="BA52" s="20"/>
      <c r="BB52" s="20"/>
      <c r="BC52" s="20"/>
      <c r="BD52" s="20"/>
      <c r="BE52" s="20"/>
      <c r="BF52" s="20"/>
      <c r="BG52" s="20"/>
      <c r="BH52" s="191"/>
      <c r="BJ52" s="81"/>
      <c r="BK52" s="81"/>
      <c r="BL52" s="81"/>
      <c r="BM52" s="81"/>
      <c r="BN52" s="20"/>
      <c r="BO52" s="20"/>
      <c r="BP52" s="20"/>
      <c r="BQ52" s="20"/>
      <c r="BR52" s="20"/>
      <c r="BS52" s="20"/>
      <c r="BT52" s="191"/>
    </row>
    <row r="53" spans="1:72" ht="12.75" customHeight="1">
      <c r="A53" s="167"/>
      <c r="B53" s="20"/>
      <c r="C53" s="20"/>
      <c r="D53" s="20"/>
      <c r="E53" s="20"/>
      <c r="F53" s="20"/>
      <c r="G53" s="20"/>
      <c r="H53" s="20"/>
      <c r="I53" s="20"/>
      <c r="J53" s="20"/>
      <c r="K53" s="20"/>
      <c r="L53" s="20"/>
      <c r="N53" s="20"/>
      <c r="O53" s="20"/>
      <c r="P53" s="20"/>
      <c r="Q53" s="20"/>
      <c r="R53" s="20"/>
      <c r="S53" s="20"/>
      <c r="T53" s="20"/>
      <c r="U53" s="20"/>
      <c r="V53" s="20"/>
      <c r="W53" s="20"/>
      <c r="X53" s="20"/>
      <c r="Z53" s="20"/>
      <c r="AA53" s="20"/>
      <c r="AB53" s="20"/>
      <c r="AC53" s="20"/>
      <c r="AD53" s="20"/>
      <c r="AE53" s="20"/>
      <c r="AF53" s="20"/>
      <c r="AG53" s="20"/>
      <c r="AH53" s="20"/>
      <c r="AI53" s="20"/>
      <c r="AJ53" s="191"/>
      <c r="AL53" s="20"/>
      <c r="AM53" s="20"/>
      <c r="AN53" s="20"/>
      <c r="AO53" s="20"/>
      <c r="AP53" s="20"/>
      <c r="AQ53" s="20"/>
      <c r="AR53" s="20"/>
      <c r="AS53" s="20"/>
      <c r="AT53" s="20"/>
      <c r="AU53" s="20"/>
      <c r="AV53" s="191"/>
      <c r="AX53" s="20"/>
      <c r="AY53" s="20"/>
      <c r="AZ53" s="20"/>
      <c r="BA53" s="20"/>
      <c r="BB53" s="20"/>
      <c r="BC53" s="20"/>
      <c r="BD53" s="20"/>
      <c r="BE53" s="20"/>
      <c r="BF53" s="20"/>
      <c r="BG53" s="20"/>
      <c r="BH53" s="191"/>
      <c r="BJ53" s="81"/>
      <c r="BK53" s="81"/>
      <c r="BL53" s="81"/>
      <c r="BM53" s="81"/>
      <c r="BN53" s="20"/>
      <c r="BO53" s="20"/>
      <c r="BP53" s="20"/>
      <c r="BQ53" s="20"/>
      <c r="BR53" s="20"/>
      <c r="BS53" s="20"/>
      <c r="BT53" s="191"/>
    </row>
    <row r="54" spans="1:72" ht="12.75" customHeight="1">
      <c r="A54" s="167"/>
      <c r="B54" s="20"/>
      <c r="C54" s="20"/>
      <c r="D54" s="20"/>
      <c r="E54" s="20"/>
      <c r="F54" s="20"/>
      <c r="G54" s="20"/>
      <c r="H54" s="20"/>
      <c r="I54" s="20"/>
      <c r="J54" s="20"/>
      <c r="K54" s="20"/>
      <c r="L54" s="20"/>
      <c r="N54" s="20"/>
      <c r="O54" s="20"/>
      <c r="P54" s="20"/>
      <c r="Q54" s="20"/>
      <c r="R54" s="20"/>
      <c r="S54" s="20"/>
      <c r="T54" s="20"/>
      <c r="U54" s="20"/>
      <c r="V54" s="20"/>
      <c r="W54" s="20"/>
      <c r="X54" s="20"/>
      <c r="Z54" s="20"/>
      <c r="AA54" s="20"/>
      <c r="AB54" s="20"/>
      <c r="AC54" s="20"/>
      <c r="AD54" s="20"/>
      <c r="AE54" s="20"/>
      <c r="AF54" s="20"/>
      <c r="AG54" s="20"/>
      <c r="AH54" s="20"/>
      <c r="AI54" s="20"/>
      <c r="AJ54" s="191"/>
      <c r="AL54" s="20"/>
      <c r="AM54" s="20"/>
      <c r="AN54" s="20"/>
      <c r="AO54" s="20"/>
      <c r="AP54" s="20"/>
      <c r="AQ54" s="20"/>
      <c r="AR54" s="20"/>
      <c r="AS54" s="20"/>
      <c r="AT54" s="20"/>
      <c r="AU54" s="20"/>
      <c r="AV54" s="191"/>
      <c r="AX54" s="20"/>
      <c r="AY54" s="20"/>
      <c r="AZ54" s="20"/>
      <c r="BA54" s="20"/>
      <c r="BB54" s="20"/>
      <c r="BC54" s="20"/>
      <c r="BD54" s="20"/>
      <c r="BE54" s="20"/>
      <c r="BF54" s="20"/>
      <c r="BG54" s="20"/>
      <c r="BH54" s="191"/>
      <c r="BJ54" s="81"/>
      <c r="BK54" s="81"/>
      <c r="BL54" s="81"/>
      <c r="BM54" s="81"/>
      <c r="BN54" s="20"/>
      <c r="BO54" s="20"/>
      <c r="BP54" s="20"/>
      <c r="BQ54" s="20"/>
      <c r="BR54" s="20"/>
      <c r="BS54" s="20"/>
      <c r="BT54" s="191"/>
    </row>
    <row r="55" spans="1:72" ht="12.75" customHeight="1">
      <c r="A55" s="167"/>
      <c r="B55" s="20"/>
      <c r="C55" s="20"/>
      <c r="D55" s="20"/>
      <c r="E55" s="20"/>
      <c r="F55" s="20"/>
      <c r="G55" s="20"/>
      <c r="H55" s="20"/>
      <c r="I55" s="20"/>
      <c r="J55" s="20"/>
      <c r="K55" s="20"/>
      <c r="L55" s="20"/>
      <c r="N55" s="20"/>
      <c r="O55" s="20"/>
      <c r="P55" s="20"/>
      <c r="Q55" s="20"/>
      <c r="R55" s="20"/>
      <c r="S55" s="20"/>
      <c r="T55" s="20"/>
      <c r="U55" s="20"/>
      <c r="V55" s="20"/>
      <c r="W55" s="20"/>
      <c r="X55" s="20"/>
      <c r="Z55" s="20"/>
      <c r="AA55" s="20"/>
      <c r="AB55" s="20"/>
      <c r="AC55" s="20"/>
      <c r="AD55" s="20"/>
      <c r="AE55" s="20"/>
      <c r="AF55" s="20"/>
      <c r="AG55" s="20"/>
      <c r="AH55" s="20"/>
      <c r="AI55" s="20"/>
      <c r="AJ55" s="191"/>
      <c r="AL55" s="20"/>
      <c r="AM55" s="20"/>
      <c r="AN55" s="20"/>
      <c r="AO55" s="20"/>
      <c r="AP55" s="20"/>
      <c r="AQ55" s="20"/>
      <c r="AR55" s="20"/>
      <c r="AS55" s="20"/>
      <c r="AT55" s="20"/>
      <c r="AU55" s="20"/>
      <c r="AV55" s="191"/>
      <c r="AX55" s="20"/>
      <c r="AY55" s="20"/>
      <c r="AZ55" s="20"/>
      <c r="BA55" s="20"/>
      <c r="BB55" s="20"/>
      <c r="BC55" s="20"/>
      <c r="BD55" s="20"/>
      <c r="BE55" s="20"/>
      <c r="BF55" s="20"/>
      <c r="BG55" s="20"/>
      <c r="BH55" s="191"/>
      <c r="BJ55" s="81"/>
      <c r="BK55" s="81"/>
      <c r="BL55" s="81"/>
      <c r="BM55" s="81"/>
      <c r="BN55" s="20"/>
      <c r="BO55" s="20"/>
      <c r="BP55" s="20"/>
      <c r="BQ55" s="20"/>
      <c r="BR55" s="20"/>
      <c r="BS55" s="20"/>
      <c r="BT55" s="191"/>
    </row>
    <row r="56" spans="1:72" ht="12.75" customHeight="1">
      <c r="A56" s="167"/>
      <c r="B56" s="20"/>
      <c r="C56" s="20"/>
      <c r="D56" s="20"/>
      <c r="E56" s="20"/>
      <c r="F56" s="20"/>
      <c r="G56" s="20"/>
      <c r="H56" s="20"/>
      <c r="I56" s="20"/>
      <c r="J56" s="20"/>
      <c r="K56" s="20"/>
      <c r="L56" s="20"/>
      <c r="N56" s="20"/>
      <c r="O56" s="20"/>
      <c r="P56" s="20"/>
      <c r="Q56" s="20"/>
      <c r="R56" s="20"/>
      <c r="S56" s="20"/>
      <c r="T56" s="20"/>
      <c r="U56" s="20"/>
      <c r="V56" s="20"/>
      <c r="W56" s="20"/>
      <c r="X56" s="20"/>
      <c r="Z56" s="20"/>
      <c r="AA56" s="20"/>
      <c r="AB56" s="20"/>
      <c r="AC56" s="20"/>
      <c r="AD56" s="20"/>
      <c r="AE56" s="20"/>
      <c r="AF56" s="20"/>
      <c r="AG56" s="20"/>
      <c r="AH56" s="20"/>
      <c r="AI56" s="20"/>
      <c r="AJ56" s="191"/>
      <c r="AL56" s="20"/>
      <c r="AM56" s="20"/>
      <c r="AN56" s="20"/>
      <c r="AO56" s="20"/>
      <c r="AP56" s="20"/>
      <c r="AQ56" s="20"/>
      <c r="AR56" s="20"/>
      <c r="AS56" s="20"/>
      <c r="AT56" s="20"/>
      <c r="AU56" s="20"/>
      <c r="AV56" s="191"/>
      <c r="AX56" s="20"/>
      <c r="AY56" s="20"/>
      <c r="AZ56" s="20"/>
      <c r="BA56" s="20"/>
      <c r="BB56" s="20"/>
      <c r="BC56" s="20"/>
      <c r="BD56" s="20"/>
      <c r="BE56" s="20"/>
      <c r="BF56" s="20"/>
      <c r="BG56" s="20"/>
      <c r="BH56" s="191"/>
      <c r="BJ56" s="81"/>
      <c r="BK56" s="81"/>
      <c r="BL56" s="81"/>
      <c r="BM56" s="81"/>
      <c r="BN56" s="20"/>
      <c r="BO56" s="20"/>
      <c r="BP56" s="20"/>
      <c r="BQ56" s="20"/>
      <c r="BR56" s="20"/>
      <c r="BS56" s="20"/>
      <c r="BT56" s="191"/>
    </row>
    <row r="57" spans="1:72" ht="12.75" customHeight="1">
      <c r="A57" s="167"/>
      <c r="B57" s="20"/>
      <c r="C57" s="20"/>
      <c r="D57" s="20"/>
      <c r="E57" s="20"/>
      <c r="F57" s="20"/>
      <c r="G57" s="20"/>
      <c r="H57" s="20"/>
      <c r="I57" s="20"/>
      <c r="J57" s="20"/>
      <c r="K57" s="20"/>
      <c r="L57" s="20"/>
      <c r="N57" s="20"/>
      <c r="O57" s="20"/>
      <c r="P57" s="20"/>
      <c r="Q57" s="20"/>
      <c r="R57" s="20"/>
      <c r="S57" s="20"/>
      <c r="T57" s="20"/>
      <c r="U57" s="20"/>
      <c r="V57" s="20"/>
      <c r="W57" s="20"/>
      <c r="X57" s="20"/>
      <c r="Z57" s="20"/>
      <c r="AA57" s="20"/>
      <c r="AB57" s="20"/>
      <c r="AC57" s="20"/>
      <c r="AD57" s="20"/>
      <c r="AE57" s="20"/>
      <c r="AF57" s="20"/>
      <c r="AG57" s="20"/>
      <c r="AH57" s="20"/>
      <c r="AI57" s="20"/>
      <c r="AJ57" s="191"/>
      <c r="AL57" s="20"/>
      <c r="AM57" s="20"/>
      <c r="AN57" s="20"/>
      <c r="AO57" s="20"/>
      <c r="AP57" s="20"/>
      <c r="AQ57" s="20"/>
      <c r="AR57" s="20"/>
      <c r="AS57" s="20"/>
      <c r="AT57" s="20"/>
      <c r="AU57" s="20"/>
      <c r="AV57" s="191"/>
      <c r="AX57" s="20"/>
      <c r="AY57" s="20"/>
      <c r="AZ57" s="20"/>
      <c r="BA57" s="20"/>
      <c r="BB57" s="20"/>
      <c r="BC57" s="20"/>
      <c r="BD57" s="20"/>
      <c r="BE57" s="20"/>
      <c r="BF57" s="20"/>
      <c r="BG57" s="20"/>
      <c r="BH57" s="191"/>
      <c r="BJ57" s="81"/>
      <c r="BK57" s="81"/>
      <c r="BL57" s="81"/>
      <c r="BM57" s="81"/>
      <c r="BN57" s="20"/>
      <c r="BO57" s="20"/>
      <c r="BP57" s="20"/>
      <c r="BQ57" s="20"/>
      <c r="BR57" s="20"/>
      <c r="BS57" s="20"/>
      <c r="BT57" s="191"/>
    </row>
    <row r="58" spans="1:72" ht="12.75" customHeight="1">
      <c r="A58" s="167"/>
      <c r="B58" s="20"/>
      <c r="C58" s="20"/>
      <c r="D58" s="20"/>
      <c r="E58" s="20"/>
      <c r="F58" s="20"/>
      <c r="G58" s="20"/>
      <c r="H58" s="20"/>
      <c r="I58" s="20"/>
      <c r="J58" s="20"/>
      <c r="K58" s="20"/>
      <c r="L58" s="20"/>
      <c r="N58" s="20"/>
      <c r="O58" s="20"/>
      <c r="P58" s="20"/>
      <c r="Q58" s="20"/>
      <c r="R58" s="20"/>
      <c r="S58" s="20"/>
      <c r="T58" s="20"/>
      <c r="U58" s="20"/>
      <c r="V58" s="20"/>
      <c r="W58" s="20"/>
      <c r="X58" s="20"/>
      <c r="Z58" s="20"/>
      <c r="AA58" s="20"/>
      <c r="AB58" s="20"/>
      <c r="AC58" s="20"/>
      <c r="AD58" s="20"/>
      <c r="AE58" s="20"/>
      <c r="AF58" s="20"/>
      <c r="AG58" s="20"/>
      <c r="AH58" s="20"/>
      <c r="AI58" s="20"/>
      <c r="AJ58" s="191"/>
      <c r="AL58" s="20"/>
      <c r="AM58" s="20"/>
      <c r="AN58" s="20"/>
      <c r="AO58" s="20"/>
      <c r="AP58" s="20"/>
      <c r="AQ58" s="20"/>
      <c r="AR58" s="20"/>
      <c r="AS58" s="20"/>
      <c r="AT58" s="20"/>
      <c r="AU58" s="20"/>
      <c r="AV58" s="191"/>
      <c r="AX58" s="20"/>
      <c r="AY58" s="20"/>
      <c r="AZ58" s="20"/>
      <c r="BA58" s="20"/>
      <c r="BB58" s="20"/>
      <c r="BC58" s="20"/>
      <c r="BD58" s="20"/>
      <c r="BE58" s="20"/>
      <c r="BF58" s="20"/>
      <c r="BG58" s="20"/>
      <c r="BH58" s="191"/>
      <c r="BJ58" s="81"/>
      <c r="BK58" s="81"/>
      <c r="BL58" s="81"/>
      <c r="BM58" s="81"/>
      <c r="BN58" s="20"/>
      <c r="BO58" s="20"/>
      <c r="BP58" s="20"/>
      <c r="BQ58" s="20"/>
      <c r="BR58" s="20"/>
      <c r="BS58" s="20"/>
      <c r="BT58" s="191"/>
    </row>
    <row r="59" spans="1:72" ht="12.75" customHeight="1">
      <c r="A59" s="167"/>
      <c r="B59" s="20"/>
      <c r="C59" s="20"/>
      <c r="D59" s="20"/>
      <c r="E59" s="20"/>
      <c r="F59" s="20"/>
      <c r="G59" s="20"/>
      <c r="H59" s="20"/>
      <c r="I59" s="20"/>
      <c r="J59" s="20"/>
      <c r="K59" s="20"/>
      <c r="L59" s="20"/>
      <c r="N59" s="20"/>
      <c r="O59" s="20"/>
      <c r="P59" s="20"/>
      <c r="Q59" s="20"/>
      <c r="R59" s="20"/>
      <c r="S59" s="20"/>
      <c r="T59" s="20"/>
      <c r="U59" s="20"/>
      <c r="V59" s="20"/>
      <c r="W59" s="20"/>
      <c r="X59" s="20"/>
      <c r="Z59" s="20"/>
      <c r="AA59" s="20"/>
      <c r="AB59" s="20"/>
      <c r="AC59" s="20"/>
      <c r="AD59" s="20"/>
      <c r="AE59" s="20"/>
      <c r="AF59" s="20"/>
      <c r="AG59" s="20"/>
      <c r="AH59" s="20"/>
      <c r="AI59" s="20"/>
      <c r="AJ59" s="191"/>
      <c r="AL59" s="20"/>
      <c r="AM59" s="20"/>
      <c r="AN59" s="20"/>
      <c r="AO59" s="20"/>
      <c r="AP59" s="20"/>
      <c r="AQ59" s="20"/>
      <c r="AR59" s="20"/>
      <c r="AS59" s="20"/>
      <c r="AT59" s="20"/>
      <c r="AU59" s="20"/>
      <c r="AV59" s="191"/>
      <c r="AX59" s="20"/>
      <c r="AY59" s="20"/>
      <c r="AZ59" s="20"/>
      <c r="BA59" s="20"/>
      <c r="BB59" s="20"/>
      <c r="BC59" s="20"/>
      <c r="BD59" s="20"/>
      <c r="BE59" s="20"/>
      <c r="BF59" s="20"/>
      <c r="BG59" s="20"/>
      <c r="BH59" s="191"/>
      <c r="BJ59" s="81"/>
      <c r="BK59" s="81"/>
      <c r="BL59" s="81"/>
      <c r="BM59" s="81"/>
      <c r="BN59" s="20"/>
      <c r="BO59" s="20"/>
      <c r="BP59" s="20"/>
      <c r="BQ59" s="20"/>
      <c r="BR59" s="20"/>
      <c r="BS59" s="20"/>
      <c r="BT59" s="191"/>
    </row>
    <row r="60" spans="1:72" ht="12.75" customHeight="1">
      <c r="A60" s="167"/>
      <c r="B60" s="20"/>
      <c r="C60" s="20"/>
      <c r="D60" s="20"/>
      <c r="E60" s="20"/>
      <c r="F60" s="20"/>
      <c r="G60" s="20"/>
      <c r="H60" s="20"/>
      <c r="I60" s="20"/>
      <c r="J60" s="20"/>
      <c r="K60" s="20"/>
      <c r="L60" s="20"/>
      <c r="N60" s="20"/>
      <c r="O60" s="20"/>
      <c r="P60" s="20"/>
      <c r="Q60" s="20"/>
      <c r="R60" s="20"/>
      <c r="S60" s="20"/>
      <c r="T60" s="20"/>
      <c r="U60" s="20"/>
      <c r="V60" s="20"/>
      <c r="W60" s="20"/>
      <c r="X60" s="20"/>
      <c r="Z60" s="20"/>
      <c r="AA60" s="20"/>
      <c r="AB60" s="20"/>
      <c r="AC60" s="20"/>
      <c r="AD60" s="20"/>
      <c r="AE60" s="20"/>
      <c r="AF60" s="20"/>
      <c r="AG60" s="20"/>
      <c r="AH60" s="20"/>
      <c r="AI60" s="20"/>
      <c r="AJ60" s="191"/>
      <c r="AL60" s="20"/>
      <c r="AM60" s="20"/>
      <c r="AN60" s="20"/>
      <c r="AO60" s="20"/>
      <c r="AP60" s="20"/>
      <c r="AQ60" s="20"/>
      <c r="AR60" s="20"/>
      <c r="AS60" s="20"/>
      <c r="AT60" s="20"/>
      <c r="AU60" s="20"/>
      <c r="AV60" s="191"/>
      <c r="AX60" s="20"/>
      <c r="AY60" s="20"/>
      <c r="AZ60" s="20"/>
      <c r="BA60" s="20"/>
      <c r="BB60" s="20"/>
      <c r="BC60" s="20"/>
      <c r="BD60" s="20"/>
      <c r="BE60" s="20"/>
      <c r="BF60" s="20"/>
      <c r="BG60" s="20"/>
      <c r="BH60" s="191"/>
      <c r="BJ60" s="81"/>
      <c r="BK60" s="81"/>
      <c r="BL60" s="81"/>
      <c r="BM60" s="81"/>
      <c r="BN60" s="20"/>
      <c r="BO60" s="20"/>
      <c r="BP60" s="20"/>
      <c r="BQ60" s="20"/>
      <c r="BR60" s="20"/>
      <c r="BS60" s="20"/>
      <c r="BT60" s="191"/>
    </row>
    <row r="61" spans="1:72" ht="12.75" customHeight="1">
      <c r="A61" s="167"/>
      <c r="B61" s="20"/>
      <c r="C61" s="20"/>
      <c r="D61" s="20"/>
      <c r="E61" s="20"/>
      <c r="F61" s="20"/>
      <c r="G61" s="20"/>
      <c r="H61" s="20"/>
      <c r="I61" s="20"/>
      <c r="J61" s="20"/>
      <c r="K61" s="20"/>
      <c r="L61" s="20"/>
      <c r="N61" s="20"/>
      <c r="O61" s="20"/>
      <c r="P61" s="20"/>
      <c r="Q61" s="20"/>
      <c r="R61" s="20"/>
      <c r="S61" s="20"/>
      <c r="T61" s="20"/>
      <c r="U61" s="20"/>
      <c r="V61" s="20"/>
      <c r="W61" s="20"/>
      <c r="X61" s="20"/>
      <c r="Z61" s="20"/>
      <c r="AA61" s="20"/>
      <c r="AB61" s="20"/>
      <c r="AC61" s="20"/>
      <c r="AD61" s="20"/>
      <c r="AE61" s="20"/>
      <c r="AF61" s="20"/>
      <c r="AG61" s="20"/>
      <c r="AH61" s="20"/>
      <c r="AI61" s="20"/>
      <c r="AJ61" s="191"/>
      <c r="AL61" s="20"/>
      <c r="AM61" s="20"/>
      <c r="AN61" s="20"/>
      <c r="AO61" s="20"/>
      <c r="AP61" s="20"/>
      <c r="AQ61" s="20"/>
      <c r="AR61" s="20"/>
      <c r="AS61" s="20"/>
      <c r="AT61" s="20"/>
      <c r="AU61" s="20"/>
      <c r="AV61" s="191"/>
      <c r="AX61" s="20"/>
      <c r="AY61" s="20"/>
      <c r="AZ61" s="20"/>
      <c r="BA61" s="20"/>
      <c r="BB61" s="20"/>
      <c r="BC61" s="20"/>
      <c r="BD61" s="20"/>
      <c r="BE61" s="20"/>
      <c r="BF61" s="20"/>
      <c r="BG61" s="20"/>
      <c r="BH61" s="191"/>
      <c r="BJ61" s="81"/>
      <c r="BK61" s="81"/>
      <c r="BL61" s="81"/>
      <c r="BM61" s="81"/>
      <c r="BN61" s="20"/>
      <c r="BO61" s="20"/>
      <c r="BP61" s="20"/>
      <c r="BQ61" s="20"/>
      <c r="BR61" s="20"/>
      <c r="BS61" s="20"/>
      <c r="BT61" s="191"/>
    </row>
    <row r="62" spans="1:72" ht="12.75" customHeight="1">
      <c r="A62" s="167"/>
      <c r="B62" s="20"/>
      <c r="C62" s="20"/>
      <c r="D62" s="20"/>
      <c r="E62" s="20"/>
      <c r="F62" s="20"/>
      <c r="G62" s="20"/>
      <c r="H62" s="20"/>
      <c r="I62" s="20"/>
      <c r="J62" s="20"/>
      <c r="K62" s="20"/>
      <c r="L62" s="20"/>
      <c r="N62" s="20"/>
      <c r="O62" s="20"/>
      <c r="P62" s="20"/>
      <c r="Q62" s="20"/>
      <c r="R62" s="20"/>
      <c r="S62" s="20"/>
      <c r="T62" s="20"/>
      <c r="U62" s="20"/>
      <c r="V62" s="20"/>
      <c r="W62" s="20"/>
      <c r="X62" s="20"/>
      <c r="Z62" s="20"/>
      <c r="AA62" s="20"/>
      <c r="AB62" s="20"/>
      <c r="AC62" s="20"/>
      <c r="AD62" s="20"/>
      <c r="AE62" s="20"/>
      <c r="AF62" s="20"/>
      <c r="AG62" s="20"/>
      <c r="AH62" s="20"/>
      <c r="AI62" s="20"/>
      <c r="AJ62" s="191"/>
      <c r="AL62" s="20"/>
      <c r="AM62" s="20"/>
      <c r="AN62" s="20"/>
      <c r="AO62" s="20"/>
      <c r="AP62" s="20"/>
      <c r="AQ62" s="20"/>
      <c r="AR62" s="20"/>
      <c r="AS62" s="20"/>
      <c r="AT62" s="20"/>
      <c r="AU62" s="20"/>
      <c r="AV62" s="191"/>
      <c r="AX62" s="20"/>
      <c r="AY62" s="20"/>
      <c r="AZ62" s="20"/>
      <c r="BA62" s="20"/>
      <c r="BB62" s="20"/>
      <c r="BC62" s="20"/>
      <c r="BD62" s="20"/>
      <c r="BE62" s="20"/>
      <c r="BF62" s="20"/>
      <c r="BG62" s="20"/>
      <c r="BH62" s="191"/>
      <c r="BJ62" s="81"/>
      <c r="BK62" s="81"/>
      <c r="BL62" s="81"/>
      <c r="BM62" s="81"/>
      <c r="BN62" s="20"/>
      <c r="BO62" s="20"/>
      <c r="BP62" s="20"/>
      <c r="BQ62" s="20"/>
      <c r="BR62" s="20"/>
      <c r="BS62" s="20"/>
      <c r="BT62" s="191"/>
    </row>
    <row r="63" spans="1:72" ht="12.75" customHeight="1">
      <c r="A63" s="167"/>
      <c r="B63" s="20"/>
      <c r="C63" s="20"/>
      <c r="D63" s="20"/>
      <c r="E63" s="20"/>
      <c r="F63" s="20"/>
      <c r="G63" s="20"/>
      <c r="H63" s="20"/>
      <c r="I63" s="20"/>
      <c r="J63" s="20"/>
      <c r="K63" s="20"/>
      <c r="L63" s="20"/>
      <c r="N63" s="20"/>
      <c r="O63" s="20"/>
      <c r="P63" s="20"/>
      <c r="Q63" s="20"/>
      <c r="R63" s="20"/>
      <c r="S63" s="20"/>
      <c r="T63" s="20"/>
      <c r="U63" s="20"/>
      <c r="V63" s="20"/>
      <c r="W63" s="20"/>
      <c r="X63" s="20"/>
      <c r="Z63" s="20"/>
      <c r="AA63" s="20"/>
      <c r="AB63" s="20"/>
      <c r="AC63" s="20"/>
      <c r="AD63" s="20"/>
      <c r="AE63" s="20"/>
      <c r="AF63" s="20"/>
      <c r="AG63" s="20"/>
      <c r="AH63" s="20"/>
      <c r="AI63" s="20"/>
      <c r="AJ63" s="191"/>
      <c r="AL63" s="20"/>
      <c r="AM63" s="20"/>
      <c r="AN63" s="20"/>
      <c r="AO63" s="20"/>
      <c r="AP63" s="20"/>
      <c r="AQ63" s="20"/>
      <c r="AR63" s="20"/>
      <c r="AS63" s="20"/>
      <c r="AT63" s="20"/>
      <c r="AU63" s="20"/>
      <c r="AV63" s="191"/>
      <c r="AX63" s="20"/>
      <c r="AY63" s="20"/>
      <c r="AZ63" s="20"/>
      <c r="BA63" s="20"/>
      <c r="BB63" s="20"/>
      <c r="BC63" s="20"/>
      <c r="BD63" s="20"/>
      <c r="BE63" s="20"/>
      <c r="BF63" s="20"/>
      <c r="BG63" s="20"/>
      <c r="BH63" s="191"/>
      <c r="BJ63" s="81"/>
      <c r="BK63" s="81"/>
      <c r="BL63" s="81"/>
      <c r="BM63" s="81"/>
      <c r="BN63" s="20"/>
      <c r="BO63" s="20"/>
      <c r="BP63" s="20"/>
      <c r="BQ63" s="20"/>
      <c r="BR63" s="20"/>
      <c r="BS63" s="20"/>
      <c r="BT63" s="191"/>
    </row>
    <row r="64" spans="1:72" ht="12.75" customHeight="1">
      <c r="A64" s="167"/>
      <c r="B64" s="20"/>
      <c r="C64" s="20"/>
      <c r="D64" s="20"/>
      <c r="E64" s="20"/>
      <c r="F64" s="20"/>
      <c r="G64" s="20"/>
      <c r="H64" s="20"/>
      <c r="I64" s="20"/>
      <c r="J64" s="20"/>
      <c r="K64" s="20"/>
      <c r="L64" s="20"/>
      <c r="N64" s="20"/>
      <c r="O64" s="20"/>
      <c r="P64" s="20"/>
      <c r="Q64" s="20"/>
      <c r="R64" s="20"/>
      <c r="S64" s="20"/>
      <c r="T64" s="20"/>
      <c r="U64" s="20"/>
      <c r="V64" s="20"/>
      <c r="W64" s="20"/>
      <c r="X64" s="20"/>
      <c r="Z64" s="20"/>
      <c r="AA64" s="20"/>
      <c r="AB64" s="20"/>
      <c r="AC64" s="20"/>
      <c r="AD64" s="20"/>
      <c r="AE64" s="20"/>
      <c r="AF64" s="20"/>
      <c r="AG64" s="20"/>
      <c r="AH64" s="20"/>
      <c r="AI64" s="20"/>
      <c r="AJ64" s="191"/>
      <c r="AL64" s="20"/>
      <c r="AM64" s="20"/>
      <c r="AN64" s="20"/>
      <c r="AO64" s="20"/>
      <c r="AP64" s="20"/>
      <c r="AQ64" s="20"/>
      <c r="AR64" s="20"/>
      <c r="AS64" s="20"/>
      <c r="AT64" s="20"/>
      <c r="AU64" s="20"/>
      <c r="AV64" s="191"/>
      <c r="AX64" s="20"/>
      <c r="AY64" s="20"/>
      <c r="AZ64" s="20"/>
      <c r="BA64" s="20"/>
      <c r="BB64" s="20"/>
      <c r="BC64" s="20"/>
      <c r="BD64" s="20"/>
      <c r="BE64" s="20"/>
      <c r="BF64" s="20"/>
      <c r="BG64" s="20"/>
      <c r="BH64" s="191"/>
      <c r="BJ64" s="81"/>
      <c r="BK64" s="81"/>
      <c r="BL64" s="81"/>
      <c r="BM64" s="81"/>
      <c r="BN64" s="20"/>
      <c r="BO64" s="20"/>
      <c r="BP64" s="20"/>
      <c r="BQ64" s="20"/>
      <c r="BR64" s="20"/>
      <c r="BS64" s="20"/>
      <c r="BT64" s="191"/>
    </row>
    <row r="65" spans="1:72" ht="12.75" customHeight="1">
      <c r="A65" s="167"/>
      <c r="B65" s="20"/>
      <c r="C65" s="20"/>
      <c r="D65" s="20"/>
      <c r="E65" s="20"/>
      <c r="F65" s="20"/>
      <c r="G65" s="20"/>
      <c r="H65" s="20"/>
      <c r="I65" s="20"/>
      <c r="J65" s="20"/>
      <c r="K65" s="20"/>
      <c r="L65" s="20"/>
      <c r="N65" s="20"/>
      <c r="O65" s="20"/>
      <c r="P65" s="20"/>
      <c r="Q65" s="20"/>
      <c r="R65" s="20"/>
      <c r="S65" s="20"/>
      <c r="T65" s="20"/>
      <c r="U65" s="20"/>
      <c r="V65" s="20"/>
      <c r="W65" s="20"/>
      <c r="X65" s="20"/>
      <c r="Z65" s="20"/>
      <c r="AA65" s="20"/>
      <c r="AB65" s="20"/>
      <c r="AC65" s="20"/>
      <c r="AD65" s="20"/>
      <c r="AE65" s="20"/>
      <c r="AF65" s="20"/>
      <c r="AG65" s="20"/>
      <c r="AH65" s="20"/>
      <c r="AI65" s="20"/>
      <c r="AJ65" s="191"/>
      <c r="AL65" s="20"/>
      <c r="AM65" s="20"/>
      <c r="AN65" s="20"/>
      <c r="AO65" s="20"/>
      <c r="AP65" s="20"/>
      <c r="AQ65" s="20"/>
      <c r="AR65" s="20"/>
      <c r="AS65" s="20"/>
      <c r="AT65" s="20"/>
      <c r="AU65" s="20"/>
      <c r="AV65" s="191"/>
      <c r="AX65" s="20"/>
      <c r="AY65" s="20"/>
      <c r="AZ65" s="20"/>
      <c r="BA65" s="20"/>
      <c r="BB65" s="20"/>
      <c r="BC65" s="20"/>
      <c r="BD65" s="20"/>
      <c r="BE65" s="20"/>
      <c r="BF65" s="20"/>
      <c r="BG65" s="20"/>
      <c r="BH65" s="191"/>
      <c r="BJ65" s="81"/>
      <c r="BK65" s="81"/>
      <c r="BL65" s="81"/>
      <c r="BM65" s="81"/>
      <c r="BN65" s="20"/>
      <c r="BO65" s="20"/>
      <c r="BP65" s="20"/>
      <c r="BQ65" s="20"/>
      <c r="BR65" s="20"/>
      <c r="BS65" s="20"/>
      <c r="BT65" s="191"/>
    </row>
    <row r="66" spans="1:72" ht="12.75" customHeight="1">
      <c r="A66" s="167"/>
      <c r="B66" s="20"/>
      <c r="C66" s="20"/>
      <c r="D66" s="20"/>
      <c r="E66" s="20"/>
      <c r="F66" s="20"/>
      <c r="G66" s="20"/>
      <c r="H66" s="20"/>
      <c r="I66" s="20"/>
      <c r="J66" s="20"/>
      <c r="K66" s="20"/>
      <c r="L66" s="20"/>
      <c r="N66" s="20"/>
      <c r="O66" s="20"/>
      <c r="P66" s="20"/>
      <c r="Q66" s="20"/>
      <c r="R66" s="20"/>
      <c r="S66" s="20"/>
      <c r="T66" s="20"/>
      <c r="U66" s="20"/>
      <c r="V66" s="20"/>
      <c r="W66" s="20"/>
      <c r="X66" s="20"/>
      <c r="Z66" s="20"/>
      <c r="AA66" s="20"/>
      <c r="AB66" s="20"/>
      <c r="AC66" s="20"/>
      <c r="AD66" s="20"/>
      <c r="AE66" s="20"/>
      <c r="AF66" s="20"/>
      <c r="AG66" s="20"/>
      <c r="AH66" s="20"/>
      <c r="AI66" s="20"/>
      <c r="AJ66" s="191"/>
      <c r="AL66" s="20"/>
      <c r="AM66" s="20"/>
      <c r="AN66" s="20"/>
      <c r="AO66" s="20"/>
      <c r="AP66" s="20"/>
      <c r="AQ66" s="20"/>
      <c r="AR66" s="20"/>
      <c r="AS66" s="20"/>
      <c r="AT66" s="20"/>
      <c r="AU66" s="20"/>
      <c r="AV66" s="191"/>
      <c r="AX66" s="20"/>
      <c r="AY66" s="20"/>
      <c r="AZ66" s="20"/>
      <c r="BA66" s="20"/>
      <c r="BB66" s="20"/>
      <c r="BC66" s="20"/>
      <c r="BD66" s="20"/>
      <c r="BE66" s="20"/>
      <c r="BF66" s="20"/>
      <c r="BG66" s="20"/>
      <c r="BH66" s="191"/>
      <c r="BJ66" s="81"/>
      <c r="BK66" s="81"/>
      <c r="BL66" s="81"/>
      <c r="BM66" s="81"/>
      <c r="BN66" s="20"/>
      <c r="BO66" s="20"/>
      <c r="BP66" s="20"/>
      <c r="BQ66" s="20"/>
      <c r="BR66" s="20"/>
      <c r="BS66" s="20"/>
      <c r="BT66" s="191"/>
    </row>
    <row r="67" spans="1:72" ht="12.75" customHeight="1">
      <c r="A67" s="167"/>
      <c r="B67" s="20"/>
      <c r="C67" s="20"/>
      <c r="D67" s="20"/>
      <c r="E67" s="20"/>
      <c r="F67" s="20"/>
      <c r="G67" s="20"/>
      <c r="H67" s="20"/>
      <c r="I67" s="20"/>
      <c r="J67" s="20"/>
      <c r="K67" s="20"/>
      <c r="L67" s="20"/>
      <c r="N67" s="20"/>
      <c r="O67" s="20"/>
      <c r="P67" s="20"/>
      <c r="Q67" s="20"/>
      <c r="R67" s="20"/>
      <c r="S67" s="20"/>
      <c r="T67" s="20"/>
      <c r="U67" s="20"/>
      <c r="V67" s="20"/>
      <c r="W67" s="20"/>
      <c r="X67" s="20"/>
      <c r="Z67" s="20"/>
      <c r="AA67" s="20"/>
      <c r="AB67" s="20"/>
      <c r="AC67" s="20"/>
      <c r="AD67" s="20"/>
      <c r="AE67" s="20"/>
      <c r="AF67" s="20"/>
      <c r="AG67" s="20"/>
      <c r="AH67" s="20"/>
      <c r="AI67" s="20"/>
      <c r="AJ67" s="191"/>
      <c r="AL67" s="20"/>
      <c r="AM67" s="20"/>
      <c r="AN67" s="20"/>
      <c r="AO67" s="20"/>
      <c r="AP67" s="20"/>
      <c r="AQ67" s="20"/>
      <c r="AR67" s="20"/>
      <c r="AS67" s="20"/>
      <c r="AT67" s="20"/>
      <c r="AU67" s="20"/>
      <c r="AV67" s="191"/>
      <c r="AX67" s="20"/>
      <c r="AY67" s="20"/>
      <c r="AZ67" s="20"/>
      <c r="BA67" s="20"/>
      <c r="BB67" s="20"/>
      <c r="BC67" s="20"/>
      <c r="BD67" s="20"/>
      <c r="BE67" s="20"/>
      <c r="BF67" s="20"/>
      <c r="BG67" s="20"/>
      <c r="BH67" s="191"/>
      <c r="BJ67" s="81"/>
      <c r="BK67" s="81"/>
      <c r="BL67" s="81"/>
      <c r="BM67" s="81"/>
      <c r="BN67" s="20"/>
      <c r="BO67" s="20"/>
      <c r="BP67" s="20"/>
      <c r="BQ67" s="20"/>
      <c r="BR67" s="20"/>
      <c r="BS67" s="20"/>
      <c r="BT67" s="191"/>
    </row>
    <row r="68" spans="1:72" ht="12.75" customHeight="1">
      <c r="A68" s="167"/>
      <c r="B68" s="20"/>
      <c r="C68" s="20"/>
      <c r="D68" s="20"/>
      <c r="E68" s="20"/>
      <c r="F68" s="20"/>
      <c r="G68" s="20"/>
      <c r="H68" s="20"/>
      <c r="I68" s="20"/>
      <c r="J68" s="20"/>
      <c r="K68" s="20"/>
      <c r="L68" s="20"/>
      <c r="N68" s="20"/>
      <c r="O68" s="20"/>
      <c r="P68" s="20"/>
      <c r="Q68" s="20"/>
      <c r="R68" s="20"/>
      <c r="S68" s="20"/>
      <c r="T68" s="20"/>
      <c r="U68" s="20"/>
      <c r="V68" s="20"/>
      <c r="W68" s="20"/>
      <c r="X68" s="20"/>
      <c r="Z68" s="20"/>
      <c r="AA68" s="20"/>
      <c r="AB68" s="20"/>
      <c r="AC68" s="20"/>
      <c r="AD68" s="20"/>
      <c r="AE68" s="20"/>
      <c r="AF68" s="20"/>
      <c r="AG68" s="20"/>
      <c r="AH68" s="20"/>
      <c r="AI68" s="20"/>
      <c r="AJ68" s="191"/>
      <c r="AL68" s="20"/>
      <c r="AM68" s="20"/>
      <c r="AN68" s="20"/>
      <c r="AO68" s="20"/>
      <c r="AP68" s="20"/>
      <c r="AQ68" s="20"/>
      <c r="AR68" s="20"/>
      <c r="AS68" s="20"/>
      <c r="AT68" s="20"/>
      <c r="AU68" s="20"/>
      <c r="AV68" s="191"/>
      <c r="AX68" s="20"/>
      <c r="AY68" s="20"/>
      <c r="AZ68" s="20"/>
      <c r="BA68" s="20"/>
      <c r="BB68" s="20"/>
      <c r="BC68" s="20"/>
      <c r="BD68" s="20"/>
      <c r="BE68" s="20"/>
      <c r="BF68" s="20"/>
      <c r="BG68" s="20"/>
      <c r="BH68" s="191"/>
      <c r="BJ68" s="81"/>
      <c r="BK68" s="81"/>
      <c r="BL68" s="81"/>
      <c r="BM68" s="81"/>
      <c r="BN68" s="20"/>
      <c r="BO68" s="20"/>
      <c r="BP68" s="20"/>
      <c r="BQ68" s="20"/>
      <c r="BR68" s="20"/>
      <c r="BS68" s="20"/>
      <c r="BT68" s="191"/>
    </row>
    <row r="69" spans="1:72" ht="12.75" customHeight="1">
      <c r="A69" s="167"/>
      <c r="B69" s="20"/>
      <c r="C69" s="20"/>
      <c r="D69" s="20"/>
      <c r="E69" s="20"/>
      <c r="F69" s="20"/>
      <c r="G69" s="20"/>
      <c r="H69" s="20"/>
      <c r="I69" s="20"/>
      <c r="J69" s="20"/>
      <c r="K69" s="20"/>
      <c r="L69" s="20"/>
      <c r="N69" s="20"/>
      <c r="O69" s="20"/>
      <c r="P69" s="20"/>
      <c r="Q69" s="20"/>
      <c r="R69" s="20"/>
      <c r="S69" s="20"/>
      <c r="T69" s="20"/>
      <c r="U69" s="20"/>
      <c r="V69" s="20"/>
      <c r="W69" s="20"/>
      <c r="X69" s="20"/>
      <c r="Z69" s="20"/>
      <c r="AA69" s="20"/>
      <c r="AB69" s="20"/>
      <c r="AC69" s="20"/>
      <c r="AD69" s="20"/>
      <c r="AE69" s="20"/>
      <c r="AF69" s="20"/>
      <c r="AG69" s="20"/>
      <c r="AH69" s="20"/>
      <c r="AI69" s="20"/>
      <c r="AJ69" s="191"/>
      <c r="AL69" s="20"/>
      <c r="AM69" s="20"/>
      <c r="AN69" s="20"/>
      <c r="AO69" s="20"/>
      <c r="AP69" s="20"/>
      <c r="AQ69" s="20"/>
      <c r="AR69" s="20"/>
      <c r="AS69" s="20"/>
      <c r="AT69" s="20"/>
      <c r="AU69" s="20"/>
      <c r="AV69" s="191"/>
      <c r="AX69" s="20"/>
      <c r="AY69" s="20"/>
      <c r="AZ69" s="20"/>
      <c r="BA69" s="20"/>
      <c r="BB69" s="20"/>
      <c r="BC69" s="20"/>
      <c r="BD69" s="20"/>
      <c r="BE69" s="20"/>
      <c r="BF69" s="20"/>
      <c r="BG69" s="20"/>
      <c r="BH69" s="191"/>
      <c r="BJ69" s="81"/>
      <c r="BK69" s="81"/>
      <c r="BL69" s="81"/>
      <c r="BM69" s="81"/>
      <c r="BN69" s="20"/>
      <c r="BO69" s="20"/>
      <c r="BP69" s="20"/>
      <c r="BQ69" s="20"/>
      <c r="BR69" s="20"/>
      <c r="BS69" s="20"/>
      <c r="BT69" s="191"/>
    </row>
    <row r="70" spans="1:72" ht="12.75" customHeight="1">
      <c r="A70" s="167"/>
      <c r="B70" s="20"/>
      <c r="C70" s="20"/>
      <c r="D70" s="20"/>
      <c r="E70" s="20"/>
      <c r="F70" s="20"/>
      <c r="G70" s="20"/>
      <c r="H70" s="20"/>
      <c r="I70" s="20"/>
      <c r="J70" s="20"/>
      <c r="K70" s="20"/>
      <c r="L70" s="20"/>
      <c r="N70" s="20"/>
      <c r="O70" s="20"/>
      <c r="P70" s="20"/>
      <c r="Q70" s="20"/>
      <c r="R70" s="20"/>
      <c r="S70" s="20"/>
      <c r="T70" s="20"/>
      <c r="U70" s="20"/>
      <c r="V70" s="20"/>
      <c r="W70" s="20"/>
      <c r="X70" s="20"/>
      <c r="Z70" s="20"/>
      <c r="AA70" s="20"/>
      <c r="AB70" s="20"/>
      <c r="AC70" s="20"/>
      <c r="AD70" s="20"/>
      <c r="AE70" s="20"/>
      <c r="AF70" s="20"/>
      <c r="AG70" s="20"/>
      <c r="AH70" s="20"/>
      <c r="AI70" s="20"/>
      <c r="AJ70" s="191"/>
      <c r="AL70" s="20"/>
      <c r="AM70" s="20"/>
      <c r="AN70" s="20"/>
      <c r="AO70" s="20"/>
      <c r="AP70" s="20"/>
      <c r="AQ70" s="20"/>
      <c r="AR70" s="20"/>
      <c r="AS70" s="20"/>
      <c r="AT70" s="20"/>
      <c r="AU70" s="20"/>
      <c r="AV70" s="191"/>
      <c r="AX70" s="20"/>
      <c r="AY70" s="20"/>
      <c r="AZ70" s="20"/>
      <c r="BA70" s="20"/>
      <c r="BB70" s="20"/>
      <c r="BC70" s="20"/>
      <c r="BD70" s="20"/>
      <c r="BE70" s="20"/>
      <c r="BF70" s="20"/>
      <c r="BG70" s="20"/>
      <c r="BH70" s="191"/>
      <c r="BJ70" s="81"/>
      <c r="BK70" s="81"/>
      <c r="BL70" s="81"/>
      <c r="BM70" s="81"/>
      <c r="BN70" s="20"/>
      <c r="BO70" s="20"/>
      <c r="BP70" s="20"/>
      <c r="BQ70" s="20"/>
      <c r="BR70" s="20"/>
      <c r="BS70" s="20"/>
      <c r="BT70" s="191"/>
    </row>
    <row r="71" spans="1:72" ht="12.75" customHeight="1">
      <c r="A71" s="167"/>
      <c r="B71" s="20"/>
      <c r="C71" s="20"/>
      <c r="D71" s="20"/>
      <c r="E71" s="20"/>
      <c r="F71" s="20"/>
      <c r="G71" s="20"/>
      <c r="H71" s="20"/>
      <c r="I71" s="20"/>
      <c r="J71" s="20"/>
      <c r="K71" s="20"/>
      <c r="L71" s="20"/>
      <c r="N71" s="20"/>
      <c r="O71" s="20"/>
      <c r="P71" s="20"/>
      <c r="Q71" s="20"/>
      <c r="R71" s="20"/>
      <c r="S71" s="20"/>
      <c r="T71" s="20"/>
      <c r="U71" s="20"/>
      <c r="V71" s="20"/>
      <c r="W71" s="20"/>
      <c r="X71" s="20"/>
      <c r="Z71" s="20"/>
      <c r="AA71" s="20"/>
      <c r="AB71" s="20"/>
      <c r="AC71" s="20"/>
      <c r="AD71" s="20"/>
      <c r="AE71" s="20"/>
      <c r="AF71" s="20"/>
      <c r="AG71" s="20"/>
      <c r="AH71" s="20"/>
      <c r="AI71" s="20"/>
      <c r="AJ71" s="191"/>
      <c r="AL71" s="20"/>
      <c r="AM71" s="20"/>
      <c r="AN71" s="20"/>
      <c r="AO71" s="20"/>
      <c r="AP71" s="20"/>
      <c r="AQ71" s="20"/>
      <c r="AR71" s="20"/>
      <c r="AS71" s="20"/>
      <c r="AT71" s="20"/>
      <c r="AU71" s="20"/>
      <c r="AV71" s="191"/>
      <c r="AX71" s="20"/>
      <c r="AY71" s="20"/>
      <c r="AZ71" s="20"/>
      <c r="BA71" s="20"/>
      <c r="BB71" s="20"/>
      <c r="BC71" s="20"/>
      <c r="BD71" s="20"/>
      <c r="BE71" s="20"/>
      <c r="BF71" s="20"/>
      <c r="BG71" s="20"/>
      <c r="BH71" s="191"/>
      <c r="BJ71" s="81"/>
      <c r="BK71" s="81"/>
      <c r="BL71" s="81"/>
      <c r="BM71" s="81"/>
      <c r="BN71" s="20"/>
      <c r="BO71" s="20"/>
      <c r="BP71" s="20"/>
      <c r="BQ71" s="20"/>
      <c r="BR71" s="20"/>
      <c r="BS71" s="20"/>
      <c r="BT71" s="191"/>
    </row>
    <row r="72" spans="1:72" ht="12.75" customHeight="1">
      <c r="A72" s="167"/>
      <c r="B72" s="20"/>
      <c r="C72" s="20"/>
      <c r="D72" s="20"/>
      <c r="E72" s="20"/>
      <c r="F72" s="20"/>
      <c r="G72" s="20"/>
      <c r="H72" s="20"/>
      <c r="I72" s="20"/>
      <c r="J72" s="20"/>
      <c r="K72" s="20"/>
      <c r="L72" s="20"/>
      <c r="N72" s="20"/>
      <c r="O72" s="20"/>
      <c r="P72" s="20"/>
      <c r="Q72" s="20"/>
      <c r="R72" s="20"/>
      <c r="S72" s="20"/>
      <c r="T72" s="20"/>
      <c r="U72" s="20"/>
      <c r="V72" s="20"/>
      <c r="W72" s="20"/>
      <c r="X72" s="20"/>
      <c r="Z72" s="20"/>
      <c r="AA72" s="20"/>
      <c r="AB72" s="20"/>
      <c r="AC72" s="20"/>
      <c r="AD72" s="20"/>
      <c r="AE72" s="20"/>
      <c r="AF72" s="20"/>
      <c r="AG72" s="20"/>
      <c r="AH72" s="20"/>
      <c r="AI72" s="20"/>
      <c r="AJ72" s="191"/>
      <c r="AL72" s="20"/>
      <c r="AM72" s="20"/>
      <c r="AN72" s="20"/>
      <c r="AO72" s="20"/>
      <c r="AP72" s="20"/>
      <c r="AQ72" s="20"/>
      <c r="AR72" s="20"/>
      <c r="AS72" s="20"/>
      <c r="AT72" s="20"/>
      <c r="AU72" s="20"/>
      <c r="AV72" s="191"/>
      <c r="AX72" s="20"/>
      <c r="AY72" s="20"/>
      <c r="AZ72" s="20"/>
      <c r="BA72" s="20"/>
      <c r="BB72" s="20"/>
      <c r="BC72" s="20"/>
      <c r="BD72" s="20"/>
      <c r="BE72" s="20"/>
      <c r="BF72" s="20"/>
      <c r="BG72" s="20"/>
      <c r="BH72" s="191"/>
      <c r="BJ72" s="81"/>
      <c r="BK72" s="81"/>
      <c r="BL72" s="81"/>
      <c r="BM72" s="81"/>
      <c r="BN72" s="20"/>
      <c r="BO72" s="20"/>
      <c r="BP72" s="20"/>
      <c r="BQ72" s="20"/>
      <c r="BR72" s="20"/>
      <c r="BS72" s="20"/>
      <c r="BT72" s="191"/>
    </row>
    <row r="73" spans="1:72" ht="12.75" customHeight="1">
      <c r="A73" s="167"/>
      <c r="B73" s="20"/>
      <c r="C73" s="20"/>
      <c r="D73" s="20"/>
      <c r="E73" s="20"/>
      <c r="F73" s="20"/>
      <c r="G73" s="20"/>
      <c r="H73" s="20"/>
      <c r="I73" s="20"/>
      <c r="J73" s="20"/>
      <c r="K73" s="20"/>
      <c r="L73" s="20"/>
      <c r="N73" s="20"/>
      <c r="O73" s="20"/>
      <c r="P73" s="20"/>
      <c r="Q73" s="20"/>
      <c r="R73" s="20"/>
      <c r="S73" s="20"/>
      <c r="T73" s="20"/>
      <c r="U73" s="20"/>
      <c r="V73" s="20"/>
      <c r="W73" s="20"/>
      <c r="X73" s="20"/>
      <c r="Z73" s="20"/>
      <c r="AA73" s="20"/>
      <c r="AB73" s="20"/>
      <c r="AC73" s="20"/>
      <c r="AD73" s="20"/>
      <c r="AE73" s="20"/>
      <c r="AF73" s="20"/>
      <c r="AG73" s="20"/>
      <c r="AH73" s="20"/>
      <c r="AI73" s="20"/>
      <c r="AJ73" s="191"/>
      <c r="AL73" s="20"/>
      <c r="AM73" s="20"/>
      <c r="AN73" s="20"/>
      <c r="AO73" s="20"/>
      <c r="AP73" s="20"/>
      <c r="AQ73" s="20"/>
      <c r="AR73" s="20"/>
      <c r="AS73" s="20"/>
      <c r="AT73" s="20"/>
      <c r="AU73" s="20"/>
      <c r="AV73" s="191"/>
      <c r="AX73" s="20"/>
      <c r="AY73" s="20"/>
      <c r="AZ73" s="20"/>
      <c r="BA73" s="20"/>
      <c r="BB73" s="20"/>
      <c r="BC73" s="20"/>
      <c r="BD73" s="20"/>
      <c r="BE73" s="20"/>
      <c r="BF73" s="20"/>
      <c r="BG73" s="20"/>
      <c r="BH73" s="191"/>
      <c r="BJ73" s="81"/>
      <c r="BK73" s="81"/>
      <c r="BL73" s="81"/>
      <c r="BM73" s="81"/>
      <c r="BN73" s="20"/>
      <c r="BO73" s="20"/>
      <c r="BP73" s="20"/>
      <c r="BQ73" s="20"/>
      <c r="BR73" s="20"/>
      <c r="BS73" s="20"/>
      <c r="BT73" s="191"/>
    </row>
    <row r="74" spans="1:72" ht="12.75" customHeight="1">
      <c r="A74" s="167"/>
      <c r="B74" s="20"/>
      <c r="C74" s="20"/>
      <c r="D74" s="20"/>
      <c r="E74" s="20"/>
      <c r="F74" s="20"/>
      <c r="G74" s="20"/>
      <c r="H74" s="20"/>
      <c r="I74" s="20"/>
      <c r="J74" s="20"/>
      <c r="K74" s="20"/>
      <c r="L74" s="20"/>
      <c r="N74" s="20"/>
      <c r="O74" s="20"/>
      <c r="P74" s="20"/>
      <c r="Q74" s="20"/>
      <c r="R74" s="20"/>
      <c r="S74" s="20"/>
      <c r="T74" s="20"/>
      <c r="U74" s="20"/>
      <c r="V74" s="20"/>
      <c r="W74" s="20"/>
      <c r="X74" s="20"/>
      <c r="Z74" s="20"/>
      <c r="AA74" s="20"/>
      <c r="AB74" s="20"/>
      <c r="AC74" s="20"/>
      <c r="AD74" s="20"/>
      <c r="AE74" s="20"/>
      <c r="AF74" s="20"/>
      <c r="AG74" s="20"/>
      <c r="AH74" s="20"/>
      <c r="AI74" s="20"/>
      <c r="AJ74" s="191"/>
      <c r="AL74" s="20"/>
      <c r="AM74" s="20"/>
      <c r="AN74" s="20"/>
      <c r="AO74" s="20"/>
      <c r="AP74" s="20"/>
      <c r="AQ74" s="20"/>
      <c r="AR74" s="20"/>
      <c r="AS74" s="20"/>
      <c r="AT74" s="20"/>
      <c r="AU74" s="20"/>
      <c r="AV74" s="191"/>
      <c r="AX74" s="20"/>
      <c r="AY74" s="20"/>
      <c r="AZ74" s="20"/>
      <c r="BA74" s="20"/>
      <c r="BB74" s="20"/>
      <c r="BC74" s="20"/>
      <c r="BD74" s="20"/>
      <c r="BE74" s="20"/>
      <c r="BF74" s="20"/>
      <c r="BG74" s="20"/>
      <c r="BH74" s="191"/>
      <c r="BJ74" s="81"/>
      <c r="BK74" s="81"/>
      <c r="BL74" s="81"/>
      <c r="BM74" s="81"/>
      <c r="BN74" s="20"/>
      <c r="BO74" s="20"/>
      <c r="BP74" s="20"/>
      <c r="BQ74" s="20"/>
      <c r="BR74" s="20"/>
      <c r="BS74" s="20"/>
      <c r="BT74" s="191"/>
    </row>
    <row r="75" spans="1:72" ht="12.75" customHeight="1">
      <c r="A75" s="167"/>
      <c r="B75" s="20"/>
      <c r="C75" s="20"/>
      <c r="D75" s="20"/>
      <c r="E75" s="20"/>
      <c r="F75" s="20"/>
      <c r="G75" s="20"/>
      <c r="H75" s="20"/>
      <c r="I75" s="20"/>
      <c r="J75" s="20"/>
      <c r="K75" s="20"/>
      <c r="L75" s="20"/>
      <c r="N75" s="20"/>
      <c r="O75" s="20"/>
      <c r="P75" s="20"/>
      <c r="Q75" s="20"/>
      <c r="R75" s="20"/>
      <c r="S75" s="20"/>
      <c r="T75" s="20"/>
      <c r="U75" s="20"/>
      <c r="V75" s="20"/>
      <c r="W75" s="20"/>
      <c r="X75" s="20"/>
      <c r="Z75" s="20"/>
      <c r="AA75" s="20"/>
      <c r="AB75" s="20"/>
      <c r="AC75" s="20"/>
      <c r="AD75" s="20"/>
      <c r="AE75" s="20"/>
      <c r="AF75" s="20"/>
      <c r="AG75" s="20"/>
      <c r="AH75" s="20"/>
      <c r="AI75" s="20"/>
      <c r="AJ75" s="191"/>
      <c r="AL75" s="20"/>
      <c r="AM75" s="20"/>
      <c r="AN75" s="20"/>
      <c r="AO75" s="20"/>
      <c r="AP75" s="20"/>
      <c r="AQ75" s="20"/>
      <c r="AR75" s="20"/>
      <c r="AS75" s="20"/>
      <c r="AT75" s="20"/>
      <c r="AU75" s="20"/>
      <c r="AV75" s="191"/>
      <c r="AX75" s="20"/>
      <c r="AY75" s="20"/>
      <c r="AZ75" s="20"/>
      <c r="BA75" s="20"/>
      <c r="BB75" s="20"/>
      <c r="BC75" s="20"/>
      <c r="BD75" s="20"/>
      <c r="BE75" s="20"/>
      <c r="BF75" s="20"/>
      <c r="BG75" s="20"/>
      <c r="BH75" s="191"/>
      <c r="BJ75" s="81"/>
      <c r="BK75" s="81"/>
      <c r="BL75" s="81"/>
      <c r="BM75" s="81"/>
      <c r="BN75" s="20"/>
      <c r="BO75" s="20"/>
      <c r="BP75" s="20"/>
      <c r="BQ75" s="20"/>
      <c r="BR75" s="20"/>
      <c r="BS75" s="20"/>
      <c r="BT75" s="191"/>
    </row>
    <row r="76" spans="1:72" ht="12.75" customHeight="1">
      <c r="A76" s="167"/>
      <c r="B76" s="20"/>
      <c r="C76" s="20"/>
      <c r="D76" s="20"/>
      <c r="E76" s="20"/>
      <c r="F76" s="20"/>
      <c r="G76" s="20"/>
      <c r="H76" s="20"/>
      <c r="I76" s="20"/>
      <c r="J76" s="20"/>
      <c r="K76" s="20"/>
      <c r="L76" s="20"/>
      <c r="N76" s="20"/>
      <c r="O76" s="20"/>
      <c r="P76" s="20"/>
      <c r="Q76" s="20"/>
      <c r="R76" s="20"/>
      <c r="S76" s="20"/>
      <c r="T76" s="20"/>
      <c r="U76" s="20"/>
      <c r="V76" s="20"/>
      <c r="W76" s="20"/>
      <c r="X76" s="20"/>
      <c r="Z76" s="20"/>
      <c r="AA76" s="20"/>
      <c r="AB76" s="20"/>
      <c r="AC76" s="20"/>
      <c r="AD76" s="20"/>
      <c r="AE76" s="20"/>
      <c r="AF76" s="20"/>
      <c r="AG76" s="20"/>
      <c r="AH76" s="20"/>
      <c r="AI76" s="20"/>
      <c r="AJ76" s="191"/>
      <c r="AL76" s="20"/>
      <c r="AM76" s="20"/>
      <c r="AN76" s="20"/>
      <c r="AO76" s="20"/>
      <c r="AP76" s="20"/>
      <c r="AQ76" s="20"/>
      <c r="AR76" s="20"/>
      <c r="AS76" s="20"/>
      <c r="AT76" s="20"/>
      <c r="AU76" s="20"/>
      <c r="AV76" s="191"/>
      <c r="AX76" s="20"/>
      <c r="AY76" s="20"/>
      <c r="AZ76" s="20"/>
      <c r="BA76" s="20"/>
      <c r="BB76" s="20"/>
      <c r="BC76" s="20"/>
      <c r="BD76" s="20"/>
      <c r="BE76" s="20"/>
      <c r="BF76" s="20"/>
      <c r="BG76" s="20"/>
      <c r="BH76" s="191"/>
      <c r="BJ76" s="81"/>
      <c r="BK76" s="81"/>
      <c r="BL76" s="81"/>
      <c r="BM76" s="81"/>
      <c r="BN76" s="20"/>
      <c r="BO76" s="20"/>
      <c r="BP76" s="20"/>
      <c r="BQ76" s="20"/>
      <c r="BR76" s="20"/>
      <c r="BS76" s="20"/>
      <c r="BT76" s="191"/>
    </row>
    <row r="77" spans="1:72" ht="12.75" customHeight="1">
      <c r="A77" s="167"/>
      <c r="B77" s="20"/>
      <c r="C77" s="20"/>
      <c r="D77" s="20"/>
      <c r="E77" s="20"/>
      <c r="F77" s="20"/>
      <c r="G77" s="20"/>
      <c r="H77" s="20"/>
      <c r="I77" s="20"/>
      <c r="J77" s="20"/>
      <c r="K77" s="20"/>
      <c r="L77" s="20"/>
      <c r="N77" s="20"/>
      <c r="O77" s="20"/>
      <c r="P77" s="20"/>
      <c r="Q77" s="20"/>
      <c r="R77" s="20"/>
      <c r="S77" s="20"/>
      <c r="T77" s="20"/>
      <c r="U77" s="20"/>
      <c r="V77" s="20"/>
      <c r="W77" s="20"/>
      <c r="X77" s="20"/>
      <c r="Z77" s="20"/>
      <c r="AA77" s="20"/>
      <c r="AB77" s="20"/>
      <c r="AC77" s="20"/>
      <c r="AD77" s="20"/>
      <c r="AE77" s="20"/>
      <c r="AF77" s="20"/>
      <c r="AG77" s="20"/>
      <c r="AH77" s="20"/>
      <c r="AI77" s="20"/>
      <c r="AJ77" s="191"/>
      <c r="AL77" s="20"/>
      <c r="AM77" s="20"/>
      <c r="AN77" s="20"/>
      <c r="AO77" s="20"/>
      <c r="AP77" s="20"/>
      <c r="AQ77" s="20"/>
      <c r="AR77" s="20"/>
      <c r="AS77" s="20"/>
      <c r="AT77" s="20"/>
      <c r="AU77" s="20"/>
      <c r="AV77" s="191"/>
      <c r="AX77" s="20"/>
      <c r="AY77" s="20"/>
      <c r="AZ77" s="20"/>
      <c r="BA77" s="20"/>
      <c r="BB77" s="20"/>
      <c r="BC77" s="20"/>
      <c r="BD77" s="20"/>
      <c r="BE77" s="20"/>
      <c r="BF77" s="20"/>
      <c r="BG77" s="20"/>
      <c r="BH77" s="191"/>
      <c r="BJ77" s="81"/>
      <c r="BK77" s="81"/>
      <c r="BL77" s="81"/>
      <c r="BM77" s="81"/>
      <c r="BN77" s="20"/>
      <c r="BO77" s="20"/>
      <c r="BP77" s="20"/>
      <c r="BQ77" s="20"/>
      <c r="BR77" s="20"/>
      <c r="BS77" s="20"/>
      <c r="BT77" s="191"/>
    </row>
    <row r="78" spans="1:72" ht="12.75" customHeight="1">
      <c r="A78" s="167"/>
      <c r="B78" s="20"/>
      <c r="C78" s="20"/>
      <c r="D78" s="20"/>
      <c r="E78" s="20"/>
      <c r="F78" s="20"/>
      <c r="G78" s="20"/>
      <c r="H78" s="20"/>
      <c r="I78" s="20"/>
      <c r="J78" s="20"/>
      <c r="K78" s="20"/>
      <c r="L78" s="20"/>
      <c r="N78" s="20"/>
      <c r="O78" s="20"/>
      <c r="P78" s="20"/>
      <c r="Q78" s="20"/>
      <c r="R78" s="20"/>
      <c r="S78" s="20"/>
      <c r="T78" s="20"/>
      <c r="U78" s="20"/>
      <c r="V78" s="20"/>
      <c r="W78" s="20"/>
      <c r="X78" s="20"/>
      <c r="Z78" s="20"/>
      <c r="AA78" s="20"/>
      <c r="AB78" s="20"/>
      <c r="AC78" s="20"/>
      <c r="AD78" s="20"/>
      <c r="AE78" s="20"/>
      <c r="AF78" s="20"/>
      <c r="AG78" s="20"/>
      <c r="AH78" s="20"/>
      <c r="AI78" s="20"/>
      <c r="AJ78" s="191"/>
      <c r="AL78" s="20"/>
      <c r="AM78" s="20"/>
      <c r="AN78" s="20"/>
      <c r="AO78" s="20"/>
      <c r="AP78" s="20"/>
      <c r="AQ78" s="20"/>
      <c r="AR78" s="20"/>
      <c r="AS78" s="20"/>
      <c r="AT78" s="20"/>
      <c r="AU78" s="20"/>
      <c r="AV78" s="191"/>
      <c r="AX78" s="20"/>
      <c r="AY78" s="20"/>
      <c r="AZ78" s="20"/>
      <c r="BA78" s="20"/>
      <c r="BB78" s="20"/>
      <c r="BC78" s="20"/>
      <c r="BD78" s="20"/>
      <c r="BE78" s="20"/>
      <c r="BF78" s="20"/>
      <c r="BG78" s="20"/>
      <c r="BH78" s="191"/>
      <c r="BJ78" s="81"/>
      <c r="BK78" s="81"/>
      <c r="BL78" s="81"/>
      <c r="BM78" s="81"/>
      <c r="BN78" s="20"/>
      <c r="BO78" s="20"/>
      <c r="BP78" s="20"/>
      <c r="BQ78" s="20"/>
      <c r="BR78" s="20"/>
      <c r="BS78" s="20"/>
      <c r="BT78" s="191"/>
    </row>
    <row r="79" spans="1:72" ht="12.75" customHeight="1">
      <c r="A79" s="167"/>
      <c r="B79" s="20"/>
      <c r="C79" s="20"/>
      <c r="D79" s="20"/>
      <c r="E79" s="20"/>
      <c r="F79" s="20"/>
      <c r="G79" s="20"/>
      <c r="H79" s="20"/>
      <c r="I79" s="20"/>
      <c r="J79" s="20"/>
      <c r="K79" s="20"/>
      <c r="L79" s="20"/>
      <c r="N79" s="20"/>
      <c r="O79" s="20"/>
      <c r="P79" s="20"/>
      <c r="Q79" s="20"/>
      <c r="R79" s="20"/>
      <c r="S79" s="20"/>
      <c r="T79" s="20"/>
      <c r="U79" s="20"/>
      <c r="V79" s="20"/>
      <c r="W79" s="20"/>
      <c r="X79" s="20"/>
      <c r="Z79" s="20"/>
      <c r="AA79" s="20"/>
      <c r="AB79" s="20"/>
      <c r="AC79" s="20"/>
      <c r="AD79" s="20"/>
      <c r="AE79" s="20"/>
      <c r="AF79" s="20"/>
      <c r="AG79" s="20"/>
      <c r="AH79" s="20"/>
      <c r="AI79" s="20"/>
      <c r="AJ79" s="191"/>
      <c r="AL79" s="20"/>
      <c r="AM79" s="20"/>
      <c r="AN79" s="20"/>
      <c r="AO79" s="20"/>
      <c r="AP79" s="20"/>
      <c r="AQ79" s="20"/>
      <c r="AR79" s="20"/>
      <c r="AS79" s="20"/>
      <c r="AT79" s="20"/>
      <c r="AU79" s="20"/>
      <c r="AV79" s="191"/>
      <c r="AX79" s="20"/>
      <c r="AY79" s="20"/>
      <c r="AZ79" s="20"/>
      <c r="BA79" s="20"/>
      <c r="BB79" s="20"/>
      <c r="BC79" s="20"/>
      <c r="BD79" s="20"/>
      <c r="BE79" s="20"/>
      <c r="BF79" s="20"/>
      <c r="BG79" s="20"/>
      <c r="BH79" s="191"/>
      <c r="BJ79" s="81"/>
      <c r="BK79" s="81"/>
      <c r="BL79" s="81"/>
      <c r="BM79" s="81"/>
      <c r="BN79" s="20"/>
      <c r="BO79" s="20"/>
      <c r="BP79" s="20"/>
      <c r="BQ79" s="20"/>
      <c r="BR79" s="20"/>
      <c r="BS79" s="20"/>
      <c r="BT79" s="191"/>
    </row>
    <row r="80" spans="1:72" ht="12.75" customHeight="1">
      <c r="A80" s="167"/>
      <c r="B80" s="20"/>
      <c r="C80" s="20"/>
      <c r="D80" s="20"/>
      <c r="E80" s="20"/>
      <c r="F80" s="20"/>
      <c r="G80" s="20"/>
      <c r="H80" s="20"/>
      <c r="I80" s="20"/>
      <c r="J80" s="20"/>
      <c r="K80" s="20"/>
      <c r="L80" s="20"/>
      <c r="N80" s="20"/>
      <c r="O80" s="20"/>
      <c r="P80" s="20"/>
      <c r="Q80" s="20"/>
      <c r="R80" s="20"/>
      <c r="S80" s="20"/>
      <c r="T80" s="20"/>
      <c r="U80" s="20"/>
      <c r="V80" s="20"/>
      <c r="W80" s="20"/>
      <c r="X80" s="20"/>
      <c r="Z80" s="20"/>
      <c r="AA80" s="20"/>
      <c r="AB80" s="20"/>
      <c r="AC80" s="20"/>
      <c r="AD80" s="20"/>
      <c r="AE80" s="20"/>
      <c r="AF80" s="20"/>
      <c r="AG80" s="20"/>
      <c r="AH80" s="20"/>
      <c r="AI80" s="20"/>
      <c r="AJ80" s="191"/>
      <c r="AL80" s="20"/>
      <c r="AM80" s="20"/>
      <c r="AN80" s="20"/>
      <c r="AO80" s="20"/>
      <c r="AP80" s="20"/>
      <c r="AQ80" s="20"/>
      <c r="AR80" s="20"/>
      <c r="AS80" s="20"/>
      <c r="AT80" s="20"/>
      <c r="AU80" s="20"/>
      <c r="AV80" s="191"/>
      <c r="AX80" s="20"/>
      <c r="AY80" s="20"/>
      <c r="AZ80" s="20"/>
      <c r="BA80" s="20"/>
      <c r="BB80" s="20"/>
      <c r="BC80" s="20"/>
      <c r="BD80" s="20"/>
      <c r="BE80" s="20"/>
      <c r="BF80" s="20"/>
      <c r="BG80" s="20"/>
      <c r="BH80" s="191"/>
      <c r="BJ80" s="81"/>
      <c r="BK80" s="81"/>
      <c r="BL80" s="81"/>
      <c r="BM80" s="81"/>
      <c r="BN80" s="20"/>
      <c r="BO80" s="20"/>
      <c r="BP80" s="20"/>
      <c r="BQ80" s="20"/>
      <c r="BR80" s="20"/>
      <c r="BS80" s="20"/>
      <c r="BT80" s="191"/>
    </row>
    <row r="81" spans="1:72" ht="12.75" customHeight="1">
      <c r="A81" s="167"/>
      <c r="B81" s="20"/>
      <c r="C81" s="20"/>
      <c r="D81" s="20"/>
      <c r="E81" s="20"/>
      <c r="F81" s="20"/>
      <c r="G81" s="20"/>
      <c r="H81" s="20"/>
      <c r="I81" s="20"/>
      <c r="J81" s="20"/>
      <c r="K81" s="20"/>
      <c r="L81" s="20"/>
      <c r="N81" s="20"/>
      <c r="O81" s="20"/>
      <c r="P81" s="20"/>
      <c r="Q81" s="20"/>
      <c r="R81" s="20"/>
      <c r="S81" s="20"/>
      <c r="T81" s="20"/>
      <c r="U81" s="20"/>
      <c r="V81" s="20"/>
      <c r="W81" s="20"/>
      <c r="X81" s="20"/>
      <c r="Z81" s="20"/>
      <c r="AA81" s="20"/>
      <c r="AB81" s="20"/>
      <c r="AC81" s="20"/>
      <c r="AD81" s="20"/>
      <c r="AE81" s="20"/>
      <c r="AF81" s="20"/>
      <c r="AG81" s="20"/>
      <c r="AH81" s="20"/>
      <c r="AI81" s="20"/>
      <c r="AJ81" s="191"/>
      <c r="AL81" s="20"/>
      <c r="AM81" s="20"/>
      <c r="AN81" s="20"/>
      <c r="AO81" s="20"/>
      <c r="AP81" s="20"/>
      <c r="AQ81" s="20"/>
      <c r="AR81" s="20"/>
      <c r="AS81" s="20"/>
      <c r="AT81" s="20"/>
      <c r="AU81" s="20"/>
      <c r="AV81" s="191"/>
      <c r="AX81" s="20"/>
      <c r="AY81" s="20"/>
      <c r="AZ81" s="20"/>
      <c r="BA81" s="20"/>
      <c r="BB81" s="20"/>
      <c r="BC81" s="20"/>
      <c r="BD81" s="20"/>
      <c r="BE81" s="20"/>
      <c r="BF81" s="20"/>
      <c r="BG81" s="20"/>
      <c r="BH81" s="191"/>
      <c r="BJ81" s="81"/>
      <c r="BK81" s="81"/>
      <c r="BL81" s="81"/>
      <c r="BM81" s="81"/>
      <c r="BN81" s="20"/>
      <c r="BO81" s="20"/>
      <c r="BP81" s="20"/>
      <c r="BQ81" s="20"/>
      <c r="BR81" s="20"/>
      <c r="BS81" s="20"/>
      <c r="BT81" s="191"/>
    </row>
    <row r="82" spans="1:72" ht="12.75" customHeight="1">
      <c r="A82" s="167"/>
      <c r="B82" s="20"/>
      <c r="C82" s="20"/>
      <c r="D82" s="20"/>
      <c r="E82" s="20"/>
      <c r="F82" s="20"/>
      <c r="G82" s="20"/>
      <c r="H82" s="20"/>
      <c r="I82" s="20"/>
      <c r="J82" s="20"/>
      <c r="K82" s="20"/>
      <c r="L82" s="20"/>
      <c r="N82" s="20"/>
      <c r="O82" s="20"/>
      <c r="P82" s="20"/>
      <c r="Q82" s="20"/>
      <c r="R82" s="20"/>
      <c r="S82" s="20"/>
      <c r="T82" s="20"/>
      <c r="U82" s="20"/>
      <c r="V82" s="20"/>
      <c r="W82" s="20"/>
      <c r="X82" s="20"/>
      <c r="Z82" s="20"/>
      <c r="AA82" s="20"/>
      <c r="AB82" s="20"/>
      <c r="AC82" s="20"/>
      <c r="AD82" s="20"/>
      <c r="AE82" s="20"/>
      <c r="AF82" s="20"/>
      <c r="AG82" s="20"/>
      <c r="AH82" s="20"/>
      <c r="AI82" s="20"/>
      <c r="AJ82" s="191"/>
      <c r="AL82" s="20"/>
      <c r="AM82" s="20"/>
      <c r="AN82" s="20"/>
      <c r="AO82" s="20"/>
      <c r="AP82" s="20"/>
      <c r="AQ82" s="20"/>
      <c r="AR82" s="20"/>
      <c r="AS82" s="20"/>
      <c r="AT82" s="20"/>
      <c r="AU82" s="20"/>
      <c r="AV82" s="191"/>
      <c r="AX82" s="20"/>
      <c r="AY82" s="20"/>
      <c r="AZ82" s="20"/>
      <c r="BA82" s="20"/>
      <c r="BB82" s="20"/>
      <c r="BC82" s="20"/>
      <c r="BD82" s="20"/>
      <c r="BE82" s="20"/>
      <c r="BF82" s="20"/>
      <c r="BG82" s="20"/>
      <c r="BH82" s="191"/>
      <c r="BJ82" s="81"/>
      <c r="BK82" s="81"/>
      <c r="BL82" s="81"/>
      <c r="BM82" s="81"/>
      <c r="BN82" s="20"/>
      <c r="BO82" s="20"/>
      <c r="BP82" s="20"/>
      <c r="BQ82" s="20"/>
      <c r="BR82" s="20"/>
      <c r="BS82" s="20"/>
      <c r="BT82" s="191"/>
    </row>
    <row r="83" spans="1:72" ht="12.75" customHeight="1">
      <c r="A83" s="167"/>
      <c r="B83" s="20"/>
      <c r="C83" s="20"/>
      <c r="D83" s="20"/>
      <c r="E83" s="20"/>
      <c r="F83" s="20"/>
      <c r="G83" s="20"/>
      <c r="H83" s="20"/>
      <c r="I83" s="20"/>
      <c r="J83" s="20"/>
      <c r="K83" s="20"/>
      <c r="L83" s="20"/>
      <c r="N83" s="20"/>
      <c r="O83" s="20"/>
      <c r="P83" s="20"/>
      <c r="Q83" s="20"/>
      <c r="R83" s="20"/>
      <c r="S83" s="20"/>
      <c r="T83" s="20"/>
      <c r="U83" s="20"/>
      <c r="V83" s="20"/>
      <c r="W83" s="20"/>
      <c r="X83" s="20"/>
      <c r="Z83" s="20"/>
      <c r="AA83" s="20"/>
      <c r="AB83" s="20"/>
      <c r="AC83" s="20"/>
      <c r="AD83" s="20"/>
      <c r="AE83" s="20"/>
      <c r="AF83" s="20"/>
      <c r="AG83" s="20"/>
      <c r="AH83" s="20"/>
      <c r="AI83" s="20"/>
      <c r="AJ83" s="191"/>
      <c r="AL83" s="20"/>
      <c r="AM83" s="20"/>
      <c r="AN83" s="20"/>
      <c r="AO83" s="20"/>
      <c r="AP83" s="20"/>
      <c r="AQ83" s="20"/>
      <c r="AR83" s="20"/>
      <c r="AS83" s="20"/>
      <c r="AT83" s="20"/>
      <c r="AU83" s="20"/>
      <c r="AV83" s="191"/>
      <c r="AX83" s="20"/>
      <c r="AY83" s="20"/>
      <c r="AZ83" s="20"/>
      <c r="BA83" s="20"/>
      <c r="BB83" s="20"/>
      <c r="BC83" s="20"/>
      <c r="BD83" s="20"/>
      <c r="BE83" s="20"/>
      <c r="BF83" s="20"/>
      <c r="BG83" s="20"/>
      <c r="BH83" s="191"/>
      <c r="BJ83" s="81"/>
      <c r="BK83" s="81"/>
      <c r="BL83" s="81"/>
      <c r="BM83" s="81"/>
      <c r="BN83" s="20"/>
      <c r="BO83" s="20"/>
      <c r="BP83" s="20"/>
      <c r="BQ83" s="20"/>
      <c r="BR83" s="20"/>
      <c r="BS83" s="20"/>
      <c r="BT83" s="191"/>
    </row>
    <row r="84" spans="1:72" ht="12.75" customHeight="1">
      <c r="A84" s="167"/>
      <c r="B84" s="20"/>
      <c r="C84" s="20"/>
      <c r="D84" s="20"/>
      <c r="E84" s="20"/>
      <c r="F84" s="20"/>
      <c r="G84" s="20"/>
      <c r="H84" s="20"/>
      <c r="I84" s="20"/>
      <c r="J84" s="20"/>
      <c r="K84" s="20"/>
      <c r="L84" s="20"/>
      <c r="N84" s="20"/>
      <c r="O84" s="20"/>
      <c r="P84" s="20"/>
      <c r="Q84" s="20"/>
      <c r="R84" s="20"/>
      <c r="S84" s="20"/>
      <c r="T84" s="20"/>
      <c r="U84" s="20"/>
      <c r="V84" s="20"/>
      <c r="W84" s="20"/>
      <c r="X84" s="20"/>
      <c r="Z84" s="20"/>
      <c r="AA84" s="20"/>
      <c r="AB84" s="20"/>
      <c r="AC84" s="20"/>
      <c r="AD84" s="20"/>
      <c r="AE84" s="20"/>
      <c r="AF84" s="20"/>
      <c r="AG84" s="20"/>
      <c r="AH84" s="20"/>
      <c r="AI84" s="20"/>
      <c r="AJ84" s="191"/>
      <c r="AL84" s="20"/>
      <c r="AM84" s="20"/>
      <c r="AN84" s="20"/>
      <c r="AO84" s="20"/>
      <c r="AP84" s="20"/>
      <c r="AQ84" s="20"/>
      <c r="AR84" s="20"/>
      <c r="AS84" s="20"/>
      <c r="AT84" s="20"/>
      <c r="AU84" s="20"/>
      <c r="AV84" s="191"/>
      <c r="AX84" s="20"/>
      <c r="AY84" s="20"/>
      <c r="AZ84" s="20"/>
      <c r="BA84" s="20"/>
      <c r="BB84" s="20"/>
      <c r="BC84" s="20"/>
      <c r="BD84" s="20"/>
      <c r="BE84" s="20"/>
      <c r="BF84" s="20"/>
      <c r="BG84" s="20"/>
      <c r="BH84" s="191"/>
      <c r="BJ84" s="81"/>
      <c r="BK84" s="81"/>
      <c r="BL84" s="81"/>
      <c r="BM84" s="81"/>
      <c r="BN84" s="20"/>
      <c r="BO84" s="20"/>
      <c r="BP84" s="20"/>
      <c r="BQ84" s="20"/>
      <c r="BR84" s="20"/>
      <c r="BS84" s="20"/>
      <c r="BT84" s="191"/>
    </row>
    <row r="85" spans="1:72" ht="12.75" customHeight="1">
      <c r="A85" s="167"/>
      <c r="B85" s="20"/>
      <c r="C85" s="20"/>
      <c r="D85" s="20"/>
      <c r="E85" s="20"/>
      <c r="F85" s="20"/>
      <c r="G85" s="20"/>
      <c r="H85" s="20"/>
      <c r="I85" s="20"/>
      <c r="J85" s="20"/>
      <c r="K85" s="20"/>
      <c r="L85" s="20"/>
      <c r="N85" s="20"/>
      <c r="O85" s="20"/>
      <c r="P85" s="20"/>
      <c r="Q85" s="20"/>
      <c r="R85" s="20"/>
      <c r="S85" s="20"/>
      <c r="T85" s="20"/>
      <c r="U85" s="20"/>
      <c r="V85" s="20"/>
      <c r="W85" s="20"/>
      <c r="X85" s="20"/>
      <c r="Z85" s="20"/>
      <c r="AA85" s="20"/>
      <c r="AB85" s="20"/>
      <c r="AC85" s="20"/>
      <c r="AD85" s="20"/>
      <c r="AE85" s="20"/>
      <c r="AF85" s="20"/>
      <c r="AG85" s="20"/>
      <c r="AH85" s="20"/>
      <c r="AI85" s="20"/>
      <c r="AJ85" s="191"/>
      <c r="AL85" s="20"/>
      <c r="AM85" s="20"/>
      <c r="AN85" s="20"/>
      <c r="AO85" s="20"/>
      <c r="AP85" s="20"/>
      <c r="AQ85" s="20"/>
      <c r="AR85" s="20"/>
      <c r="AS85" s="20"/>
      <c r="AT85" s="20"/>
      <c r="AU85" s="20"/>
      <c r="AV85" s="191"/>
      <c r="AX85" s="20"/>
      <c r="AY85" s="20"/>
      <c r="AZ85" s="20"/>
      <c r="BA85" s="20"/>
      <c r="BB85" s="20"/>
      <c r="BC85" s="20"/>
      <c r="BD85" s="20"/>
      <c r="BE85" s="20"/>
      <c r="BF85" s="20"/>
      <c r="BG85" s="20"/>
      <c r="BH85" s="191"/>
      <c r="BJ85" s="81"/>
      <c r="BK85" s="81"/>
      <c r="BL85" s="81"/>
      <c r="BM85" s="81"/>
      <c r="BN85" s="20"/>
      <c r="BO85" s="20"/>
      <c r="BP85" s="20"/>
      <c r="BQ85" s="20"/>
      <c r="BR85" s="20"/>
      <c r="BS85" s="20"/>
      <c r="BT85" s="191"/>
    </row>
    <row r="86" spans="1:72" ht="12.75" customHeight="1">
      <c r="A86" s="167"/>
      <c r="B86" s="20"/>
      <c r="C86" s="20"/>
      <c r="D86" s="20"/>
      <c r="E86" s="20"/>
      <c r="F86" s="20"/>
      <c r="G86" s="20"/>
      <c r="H86" s="20"/>
      <c r="I86" s="20"/>
      <c r="J86" s="20"/>
      <c r="K86" s="20"/>
      <c r="L86" s="20"/>
      <c r="N86" s="20"/>
      <c r="O86" s="20"/>
      <c r="P86" s="20"/>
      <c r="Q86" s="20"/>
      <c r="R86" s="20"/>
      <c r="S86" s="20"/>
      <c r="T86" s="20"/>
      <c r="U86" s="20"/>
      <c r="V86" s="20"/>
      <c r="W86" s="20"/>
      <c r="X86" s="20"/>
      <c r="Z86" s="20"/>
      <c r="AA86" s="20"/>
      <c r="AB86" s="20"/>
      <c r="AC86" s="20"/>
      <c r="AD86" s="20"/>
      <c r="AE86" s="20"/>
      <c r="AF86" s="20"/>
      <c r="AG86" s="20"/>
      <c r="AH86" s="20"/>
      <c r="AI86" s="20"/>
      <c r="AJ86" s="191"/>
      <c r="AL86" s="20"/>
      <c r="AM86" s="20"/>
      <c r="AN86" s="20"/>
      <c r="AO86" s="20"/>
      <c r="AP86" s="20"/>
      <c r="AQ86" s="20"/>
      <c r="AR86" s="20"/>
      <c r="AS86" s="20"/>
      <c r="AT86" s="20"/>
      <c r="AU86" s="20"/>
      <c r="AV86" s="191"/>
      <c r="AX86" s="20"/>
      <c r="AY86" s="20"/>
      <c r="AZ86" s="20"/>
      <c r="BA86" s="20"/>
      <c r="BB86" s="20"/>
      <c r="BC86" s="20"/>
      <c r="BD86" s="20"/>
      <c r="BE86" s="20"/>
      <c r="BF86" s="20"/>
      <c r="BG86" s="20"/>
      <c r="BH86" s="191"/>
      <c r="BJ86" s="81"/>
      <c r="BK86" s="81"/>
      <c r="BL86" s="81"/>
      <c r="BM86" s="81"/>
      <c r="BN86" s="20"/>
      <c r="BO86" s="20"/>
      <c r="BP86" s="20"/>
      <c r="BQ86" s="20"/>
      <c r="BR86" s="20"/>
      <c r="BS86" s="20"/>
      <c r="BT86" s="191"/>
    </row>
    <row r="87" spans="1:72" ht="12.75" customHeight="1">
      <c r="A87" s="167"/>
      <c r="B87" s="20"/>
      <c r="C87" s="20"/>
      <c r="D87" s="20"/>
      <c r="E87" s="20"/>
      <c r="F87" s="20"/>
      <c r="G87" s="20"/>
      <c r="H87" s="20"/>
      <c r="I87" s="20"/>
      <c r="J87" s="20"/>
      <c r="K87" s="20"/>
      <c r="L87" s="20"/>
      <c r="N87" s="20"/>
      <c r="O87" s="20"/>
      <c r="P87" s="20"/>
      <c r="Q87" s="20"/>
      <c r="R87" s="20"/>
      <c r="S87" s="20"/>
      <c r="T87" s="20"/>
      <c r="U87" s="20"/>
      <c r="V87" s="20"/>
      <c r="W87" s="20"/>
      <c r="X87" s="20"/>
      <c r="Z87" s="20"/>
      <c r="AA87" s="20"/>
      <c r="AB87" s="20"/>
      <c r="AC87" s="20"/>
      <c r="AD87" s="20"/>
      <c r="AE87" s="20"/>
      <c r="AF87" s="20"/>
      <c r="AG87" s="20"/>
      <c r="AH87" s="20"/>
      <c r="AI87" s="20"/>
      <c r="AJ87" s="191"/>
      <c r="AL87" s="20"/>
      <c r="AM87" s="20"/>
      <c r="AN87" s="20"/>
      <c r="AO87" s="20"/>
      <c r="AP87" s="20"/>
      <c r="AQ87" s="20"/>
      <c r="AR87" s="20"/>
      <c r="AS87" s="20"/>
      <c r="AT87" s="20"/>
      <c r="AU87" s="20"/>
      <c r="AV87" s="191"/>
      <c r="AX87" s="20"/>
      <c r="AY87" s="20"/>
      <c r="AZ87" s="20"/>
      <c r="BA87" s="20"/>
      <c r="BB87" s="20"/>
      <c r="BC87" s="20"/>
      <c r="BD87" s="20"/>
      <c r="BE87" s="20"/>
      <c r="BF87" s="20"/>
      <c r="BG87" s="20"/>
      <c r="BH87" s="191"/>
      <c r="BJ87" s="81"/>
      <c r="BK87" s="81"/>
      <c r="BL87" s="81"/>
      <c r="BM87" s="81"/>
      <c r="BN87" s="20"/>
      <c r="BO87" s="20"/>
      <c r="BP87" s="20"/>
      <c r="BQ87" s="20"/>
      <c r="BR87" s="20"/>
      <c r="BS87" s="20"/>
      <c r="BT87" s="191"/>
    </row>
    <row r="88" spans="1:72" ht="12.75" customHeight="1">
      <c r="A88" s="167"/>
      <c r="B88" s="20"/>
      <c r="C88" s="20"/>
      <c r="D88" s="20"/>
      <c r="E88" s="20"/>
      <c r="F88" s="20"/>
      <c r="G88" s="20"/>
      <c r="H88" s="20"/>
      <c r="I88" s="20"/>
      <c r="J88" s="20"/>
      <c r="K88" s="20"/>
      <c r="L88" s="20"/>
      <c r="N88" s="20"/>
      <c r="O88" s="20"/>
      <c r="P88" s="20"/>
      <c r="Q88" s="20"/>
      <c r="R88" s="20"/>
      <c r="S88" s="20"/>
      <c r="T88" s="20"/>
      <c r="U88" s="20"/>
      <c r="V88" s="20"/>
      <c r="W88" s="20"/>
      <c r="X88" s="20"/>
      <c r="Z88" s="20"/>
      <c r="AA88" s="20"/>
      <c r="AB88" s="20"/>
      <c r="AC88" s="20"/>
      <c r="AD88" s="20"/>
      <c r="AE88" s="20"/>
      <c r="AF88" s="20"/>
      <c r="AG88" s="20"/>
      <c r="AH88" s="20"/>
      <c r="AI88" s="20"/>
      <c r="AJ88" s="191"/>
      <c r="AL88" s="20"/>
      <c r="AM88" s="20"/>
      <c r="AN88" s="20"/>
      <c r="AO88" s="20"/>
      <c r="AP88" s="20"/>
      <c r="AQ88" s="20"/>
      <c r="AR88" s="20"/>
      <c r="AS88" s="20"/>
      <c r="AT88" s="20"/>
      <c r="AU88" s="20"/>
      <c r="AV88" s="191"/>
      <c r="AX88" s="20"/>
      <c r="AY88" s="20"/>
      <c r="AZ88" s="20"/>
      <c r="BA88" s="20"/>
      <c r="BB88" s="20"/>
      <c r="BC88" s="20"/>
      <c r="BD88" s="20"/>
      <c r="BE88" s="20"/>
      <c r="BF88" s="20"/>
      <c r="BG88" s="20"/>
      <c r="BH88" s="191"/>
      <c r="BJ88" s="81"/>
      <c r="BK88" s="81"/>
      <c r="BL88" s="81"/>
      <c r="BM88" s="81"/>
      <c r="BN88" s="20"/>
      <c r="BO88" s="20"/>
      <c r="BP88" s="20"/>
      <c r="BQ88" s="20"/>
      <c r="BR88" s="20"/>
      <c r="BS88" s="20"/>
      <c r="BT88" s="191"/>
    </row>
    <row r="89" spans="1:72" ht="12.75" customHeight="1">
      <c r="A89" s="167"/>
      <c r="B89" s="20"/>
      <c r="C89" s="20"/>
      <c r="D89" s="20"/>
      <c r="E89" s="20"/>
      <c r="F89" s="20"/>
      <c r="G89" s="20"/>
      <c r="H89" s="20"/>
      <c r="I89" s="20"/>
      <c r="J89" s="20"/>
      <c r="K89" s="20"/>
      <c r="L89" s="20"/>
      <c r="N89" s="20"/>
      <c r="O89" s="20"/>
      <c r="P89" s="20"/>
      <c r="Q89" s="20"/>
      <c r="R89" s="20"/>
      <c r="S89" s="20"/>
      <c r="T89" s="20"/>
      <c r="U89" s="20"/>
      <c r="V89" s="20"/>
      <c r="W89" s="20"/>
      <c r="X89" s="20"/>
      <c r="Z89" s="20"/>
      <c r="AA89" s="20"/>
      <c r="AB89" s="20"/>
      <c r="AC89" s="20"/>
      <c r="AD89" s="20"/>
      <c r="AE89" s="20"/>
      <c r="AF89" s="20"/>
      <c r="AG89" s="20"/>
      <c r="AH89" s="20"/>
      <c r="AI89" s="20"/>
      <c r="AJ89" s="191"/>
      <c r="AL89" s="20"/>
      <c r="AM89" s="20"/>
      <c r="AN89" s="20"/>
      <c r="AO89" s="20"/>
      <c r="AP89" s="20"/>
      <c r="AQ89" s="20"/>
      <c r="AR89" s="20"/>
      <c r="AS89" s="20"/>
      <c r="AT89" s="20"/>
      <c r="AU89" s="20"/>
      <c r="AV89" s="191"/>
      <c r="AX89" s="20"/>
      <c r="AY89" s="20"/>
      <c r="AZ89" s="20"/>
      <c r="BA89" s="20"/>
      <c r="BB89" s="20"/>
      <c r="BC89" s="20"/>
      <c r="BD89" s="20"/>
      <c r="BE89" s="20"/>
      <c r="BF89" s="20"/>
      <c r="BG89" s="20"/>
      <c r="BH89" s="191"/>
      <c r="BJ89" s="81"/>
      <c r="BK89" s="81"/>
      <c r="BL89" s="81"/>
      <c r="BM89" s="81"/>
      <c r="BN89" s="20"/>
      <c r="BO89" s="20"/>
      <c r="BP89" s="20"/>
      <c r="BQ89" s="20"/>
      <c r="BR89" s="20"/>
      <c r="BS89" s="20"/>
      <c r="BT89" s="191"/>
    </row>
    <row r="90" spans="1:72" ht="12.75" customHeight="1">
      <c r="A90" s="167"/>
      <c r="B90" s="20"/>
      <c r="C90" s="20"/>
      <c r="D90" s="20"/>
      <c r="E90" s="20"/>
      <c r="F90" s="20"/>
      <c r="G90" s="20"/>
      <c r="H90" s="20"/>
      <c r="I90" s="20"/>
      <c r="J90" s="20"/>
      <c r="K90" s="20"/>
      <c r="L90" s="20"/>
      <c r="N90" s="20"/>
      <c r="O90" s="20"/>
      <c r="P90" s="20"/>
      <c r="Q90" s="20"/>
      <c r="R90" s="20"/>
      <c r="S90" s="20"/>
      <c r="T90" s="20"/>
      <c r="U90" s="20"/>
      <c r="V90" s="20"/>
      <c r="W90" s="20"/>
      <c r="X90" s="20"/>
      <c r="Z90" s="20"/>
      <c r="AA90" s="20"/>
      <c r="AB90" s="20"/>
      <c r="AC90" s="20"/>
      <c r="AD90" s="20"/>
      <c r="AE90" s="20"/>
      <c r="AF90" s="20"/>
      <c r="AG90" s="20"/>
      <c r="AH90" s="20"/>
      <c r="AI90" s="20"/>
      <c r="AJ90" s="191"/>
      <c r="AL90" s="20"/>
      <c r="AM90" s="20"/>
      <c r="AN90" s="20"/>
      <c r="AO90" s="20"/>
      <c r="AP90" s="20"/>
      <c r="AQ90" s="20"/>
      <c r="AR90" s="20"/>
      <c r="AS90" s="20"/>
      <c r="AT90" s="20"/>
      <c r="AU90" s="20"/>
      <c r="AV90" s="191"/>
      <c r="AX90" s="20"/>
      <c r="AY90" s="20"/>
      <c r="AZ90" s="20"/>
      <c r="BA90" s="20"/>
      <c r="BB90" s="20"/>
      <c r="BC90" s="20"/>
      <c r="BD90" s="20"/>
      <c r="BE90" s="20"/>
      <c r="BF90" s="20"/>
      <c r="BG90" s="20"/>
      <c r="BH90" s="191"/>
      <c r="BJ90" s="81"/>
      <c r="BK90" s="81"/>
      <c r="BL90" s="81"/>
      <c r="BM90" s="81"/>
      <c r="BN90" s="20"/>
      <c r="BO90" s="20"/>
      <c r="BP90" s="20"/>
      <c r="BQ90" s="20"/>
      <c r="BR90" s="20"/>
      <c r="BS90" s="20"/>
      <c r="BT90" s="191"/>
    </row>
    <row r="91" spans="1:72" ht="12.75" customHeight="1">
      <c r="A91" s="167"/>
      <c r="B91" s="20"/>
      <c r="C91" s="20"/>
      <c r="D91" s="20"/>
      <c r="E91" s="20"/>
      <c r="F91" s="20"/>
      <c r="G91" s="20"/>
      <c r="H91" s="20"/>
      <c r="I91" s="20"/>
      <c r="J91" s="20"/>
      <c r="K91" s="20"/>
      <c r="L91" s="20"/>
      <c r="N91" s="20"/>
      <c r="O91" s="20"/>
      <c r="P91" s="20"/>
      <c r="Q91" s="20"/>
      <c r="R91" s="20"/>
      <c r="S91" s="20"/>
      <c r="T91" s="20"/>
      <c r="U91" s="20"/>
      <c r="V91" s="20"/>
      <c r="W91" s="20"/>
      <c r="X91" s="20"/>
      <c r="Z91" s="20"/>
      <c r="AA91" s="20"/>
      <c r="AB91" s="20"/>
      <c r="AC91" s="20"/>
      <c r="AD91" s="20"/>
      <c r="AE91" s="20"/>
      <c r="AF91" s="20"/>
      <c r="AG91" s="20"/>
      <c r="AH91" s="20"/>
      <c r="AI91" s="20"/>
      <c r="AJ91" s="191"/>
      <c r="AL91" s="20"/>
      <c r="AM91" s="20"/>
      <c r="AN91" s="20"/>
      <c r="AO91" s="20"/>
      <c r="AP91" s="20"/>
      <c r="AQ91" s="20"/>
      <c r="AR91" s="20"/>
      <c r="AS91" s="20"/>
      <c r="AT91" s="20"/>
      <c r="AU91" s="20"/>
      <c r="AV91" s="191"/>
      <c r="AX91" s="20"/>
      <c r="AY91" s="20"/>
      <c r="AZ91" s="20"/>
      <c r="BA91" s="20"/>
      <c r="BB91" s="20"/>
      <c r="BC91" s="20"/>
      <c r="BD91" s="20"/>
      <c r="BE91" s="20"/>
      <c r="BF91" s="20"/>
      <c r="BG91" s="20"/>
      <c r="BH91" s="191"/>
      <c r="BJ91" s="81"/>
      <c r="BK91" s="81"/>
      <c r="BL91" s="81"/>
      <c r="BM91" s="81"/>
      <c r="BN91" s="20"/>
      <c r="BO91" s="20"/>
      <c r="BP91" s="20"/>
      <c r="BQ91" s="20"/>
      <c r="BR91" s="20"/>
      <c r="BS91" s="20"/>
      <c r="BT91" s="191"/>
    </row>
    <row r="92" spans="1:72" ht="12.75" customHeight="1">
      <c r="A92" s="167"/>
      <c r="B92" s="20"/>
      <c r="C92" s="20"/>
      <c r="D92" s="20"/>
      <c r="E92" s="20"/>
      <c r="F92" s="20"/>
      <c r="G92" s="20"/>
      <c r="H92" s="20"/>
      <c r="I92" s="20"/>
      <c r="J92" s="20"/>
      <c r="K92" s="20"/>
      <c r="L92" s="20"/>
      <c r="N92" s="20"/>
      <c r="O92" s="20"/>
      <c r="P92" s="20"/>
      <c r="Q92" s="20"/>
      <c r="R92" s="20"/>
      <c r="S92" s="20"/>
      <c r="T92" s="20"/>
      <c r="U92" s="20"/>
      <c r="V92" s="20"/>
      <c r="W92" s="20"/>
      <c r="X92" s="20"/>
      <c r="Z92" s="20"/>
      <c r="AA92" s="20"/>
      <c r="AB92" s="20"/>
      <c r="AC92" s="20"/>
      <c r="AD92" s="20"/>
      <c r="AE92" s="20"/>
      <c r="AF92" s="20"/>
      <c r="AG92" s="20"/>
      <c r="AH92" s="20"/>
      <c r="AI92" s="20"/>
      <c r="AJ92" s="191"/>
      <c r="AL92" s="20"/>
      <c r="AM92" s="20"/>
      <c r="AN92" s="20"/>
      <c r="AO92" s="20"/>
      <c r="AP92" s="20"/>
      <c r="AQ92" s="20"/>
      <c r="AR92" s="20"/>
      <c r="AS92" s="20"/>
      <c r="AT92" s="20"/>
      <c r="AU92" s="20"/>
      <c r="AV92" s="191"/>
      <c r="AX92" s="20"/>
      <c r="AY92" s="20"/>
      <c r="AZ92" s="20"/>
      <c r="BA92" s="20"/>
      <c r="BB92" s="20"/>
      <c r="BC92" s="20"/>
      <c r="BD92" s="20"/>
      <c r="BE92" s="20"/>
      <c r="BF92" s="20"/>
      <c r="BG92" s="20"/>
      <c r="BH92" s="191"/>
      <c r="BJ92" s="81"/>
      <c r="BK92" s="81"/>
      <c r="BL92" s="81"/>
      <c r="BM92" s="81"/>
      <c r="BN92" s="20"/>
      <c r="BO92" s="20"/>
      <c r="BP92" s="20"/>
      <c r="BQ92" s="20"/>
      <c r="BR92" s="20"/>
      <c r="BS92" s="20"/>
      <c r="BT92" s="191"/>
    </row>
    <row r="93" spans="1:72" ht="12.75" customHeight="1">
      <c r="A93" s="167"/>
      <c r="B93" s="20"/>
      <c r="C93" s="20"/>
      <c r="D93" s="20"/>
      <c r="E93" s="20"/>
      <c r="F93" s="20"/>
      <c r="G93" s="20"/>
      <c r="H93" s="20"/>
      <c r="I93" s="20"/>
      <c r="J93" s="20"/>
      <c r="K93" s="20"/>
      <c r="L93" s="20"/>
      <c r="N93" s="20"/>
      <c r="O93" s="20"/>
      <c r="P93" s="20"/>
      <c r="Q93" s="20"/>
      <c r="R93" s="20"/>
      <c r="S93" s="20"/>
      <c r="T93" s="20"/>
      <c r="U93" s="20"/>
      <c r="V93" s="20"/>
      <c r="W93" s="20"/>
      <c r="X93" s="20"/>
      <c r="Z93" s="20"/>
      <c r="AA93" s="20"/>
      <c r="AB93" s="20"/>
      <c r="AC93" s="20"/>
      <c r="AD93" s="20"/>
      <c r="AE93" s="20"/>
      <c r="AF93" s="20"/>
      <c r="AG93" s="20"/>
      <c r="AH93" s="20"/>
      <c r="AI93" s="20"/>
      <c r="AJ93" s="191"/>
      <c r="AL93" s="20"/>
      <c r="AM93" s="20"/>
      <c r="AN93" s="20"/>
      <c r="AO93" s="20"/>
      <c r="AP93" s="20"/>
      <c r="AQ93" s="20"/>
      <c r="AR93" s="20"/>
      <c r="AS93" s="20"/>
      <c r="AT93" s="20"/>
      <c r="AU93" s="20"/>
      <c r="AV93" s="191"/>
      <c r="AX93" s="20"/>
      <c r="AY93" s="20"/>
      <c r="AZ93" s="20"/>
      <c r="BA93" s="20"/>
      <c r="BB93" s="20"/>
      <c r="BC93" s="20"/>
      <c r="BD93" s="20"/>
      <c r="BE93" s="20"/>
      <c r="BF93" s="20"/>
      <c r="BG93" s="20"/>
      <c r="BH93" s="191"/>
      <c r="BJ93" s="81"/>
      <c r="BK93" s="81"/>
      <c r="BL93" s="81"/>
      <c r="BM93" s="81"/>
      <c r="BN93" s="20"/>
      <c r="BO93" s="20"/>
      <c r="BP93" s="20"/>
      <c r="BQ93" s="20"/>
      <c r="BR93" s="20"/>
      <c r="BS93" s="20"/>
      <c r="BT93" s="191"/>
    </row>
    <row r="94" spans="1:72" ht="12.75" customHeight="1">
      <c r="A94" s="167"/>
      <c r="B94" s="20"/>
      <c r="C94" s="20"/>
      <c r="D94" s="20"/>
      <c r="E94" s="20"/>
      <c r="F94" s="20"/>
      <c r="G94" s="20"/>
      <c r="H94" s="20"/>
      <c r="I94" s="20"/>
      <c r="J94" s="20"/>
      <c r="K94" s="20"/>
      <c r="L94" s="20"/>
      <c r="N94" s="20"/>
      <c r="O94" s="20"/>
      <c r="P94" s="20"/>
      <c r="Q94" s="20"/>
      <c r="R94" s="20"/>
      <c r="S94" s="20"/>
      <c r="T94" s="20"/>
      <c r="U94" s="20"/>
      <c r="V94" s="20"/>
      <c r="W94" s="20"/>
      <c r="X94" s="20"/>
      <c r="Z94" s="20"/>
      <c r="AA94" s="20"/>
      <c r="AB94" s="20"/>
      <c r="AC94" s="20"/>
      <c r="AD94" s="20"/>
      <c r="AE94" s="20"/>
      <c r="AF94" s="20"/>
      <c r="AG94" s="20"/>
      <c r="AH94" s="20"/>
      <c r="AI94" s="20"/>
      <c r="AJ94" s="191"/>
      <c r="AL94" s="20"/>
      <c r="AM94" s="20"/>
      <c r="AN94" s="20"/>
      <c r="AO94" s="20"/>
      <c r="AP94" s="20"/>
      <c r="AQ94" s="20"/>
      <c r="AR94" s="20"/>
      <c r="AS94" s="20"/>
      <c r="AT94" s="20"/>
      <c r="AU94" s="20"/>
      <c r="AV94" s="191"/>
      <c r="AX94" s="20"/>
      <c r="AY94" s="20"/>
      <c r="AZ94" s="20"/>
      <c r="BA94" s="20"/>
      <c r="BB94" s="20"/>
      <c r="BC94" s="20"/>
      <c r="BD94" s="20"/>
      <c r="BE94" s="20"/>
      <c r="BF94" s="20"/>
      <c r="BG94" s="20"/>
      <c r="BH94" s="191"/>
      <c r="BJ94" s="81"/>
      <c r="BK94" s="81"/>
      <c r="BL94" s="81"/>
      <c r="BM94" s="81"/>
      <c r="BN94" s="20"/>
      <c r="BO94" s="20"/>
      <c r="BP94" s="20"/>
      <c r="BQ94" s="20"/>
      <c r="BR94" s="20"/>
      <c r="BS94" s="20"/>
      <c r="BT94" s="191"/>
    </row>
    <row r="95" spans="1:72" ht="12.75" customHeight="1">
      <c r="A95" s="167"/>
      <c r="B95" s="20"/>
      <c r="C95" s="20"/>
      <c r="D95" s="20"/>
      <c r="E95" s="20"/>
      <c r="F95" s="20"/>
      <c r="G95" s="20"/>
      <c r="H95" s="20"/>
      <c r="I95" s="20"/>
      <c r="J95" s="20"/>
      <c r="K95" s="20"/>
      <c r="L95" s="20"/>
      <c r="N95" s="20"/>
      <c r="O95" s="20"/>
      <c r="P95" s="20"/>
      <c r="Q95" s="20"/>
      <c r="R95" s="20"/>
      <c r="S95" s="20"/>
      <c r="T95" s="20"/>
      <c r="U95" s="20"/>
      <c r="V95" s="20"/>
      <c r="W95" s="20"/>
      <c r="X95" s="20"/>
      <c r="Z95" s="20"/>
      <c r="AA95" s="20"/>
      <c r="AB95" s="20"/>
      <c r="AC95" s="20"/>
      <c r="AD95" s="20"/>
      <c r="AE95" s="20"/>
      <c r="AF95" s="20"/>
      <c r="AG95" s="20"/>
      <c r="AH95" s="20"/>
      <c r="AI95" s="20"/>
      <c r="AJ95" s="191"/>
      <c r="AL95" s="20"/>
      <c r="AM95" s="20"/>
      <c r="AN95" s="20"/>
      <c r="AO95" s="20"/>
      <c r="AP95" s="20"/>
      <c r="AQ95" s="20"/>
      <c r="AR95" s="20"/>
      <c r="AS95" s="20"/>
      <c r="AT95" s="20"/>
      <c r="AU95" s="20"/>
      <c r="AV95" s="191"/>
      <c r="AX95" s="20"/>
      <c r="AY95" s="20"/>
      <c r="AZ95" s="20"/>
      <c r="BA95" s="20"/>
      <c r="BB95" s="20"/>
      <c r="BC95" s="20"/>
      <c r="BD95" s="20"/>
      <c r="BE95" s="20"/>
      <c r="BF95" s="20"/>
      <c r="BG95" s="20"/>
      <c r="BH95" s="191"/>
      <c r="BJ95" s="81"/>
      <c r="BK95" s="81"/>
      <c r="BL95" s="81"/>
      <c r="BM95" s="81"/>
      <c r="BN95" s="20"/>
      <c r="BO95" s="20"/>
      <c r="BP95" s="20"/>
      <c r="BQ95" s="20"/>
      <c r="BR95" s="20"/>
      <c r="BS95" s="20"/>
      <c r="BT95" s="191"/>
    </row>
    <row r="96" spans="1:72" ht="12.75" customHeight="1">
      <c r="A96" s="167"/>
      <c r="B96" s="20"/>
      <c r="C96" s="20"/>
      <c r="D96" s="20"/>
      <c r="E96" s="20"/>
      <c r="F96" s="20"/>
      <c r="G96" s="20"/>
      <c r="H96" s="20"/>
      <c r="I96" s="20"/>
      <c r="J96" s="20"/>
      <c r="K96" s="20"/>
      <c r="L96" s="20"/>
      <c r="N96" s="20"/>
      <c r="O96" s="20"/>
      <c r="P96" s="20"/>
      <c r="Q96" s="20"/>
      <c r="R96" s="20"/>
      <c r="S96" s="20"/>
      <c r="T96" s="20"/>
      <c r="U96" s="20"/>
      <c r="V96" s="20"/>
      <c r="W96" s="20"/>
      <c r="X96" s="20"/>
      <c r="Z96" s="20"/>
      <c r="AA96" s="20"/>
      <c r="AB96" s="20"/>
      <c r="AC96" s="20"/>
      <c r="AD96" s="20"/>
      <c r="AE96" s="20"/>
      <c r="AF96" s="20"/>
      <c r="AG96" s="20"/>
      <c r="AH96" s="20"/>
      <c r="AI96" s="20"/>
      <c r="AJ96" s="191"/>
      <c r="AL96" s="20"/>
      <c r="AM96" s="20"/>
      <c r="AN96" s="20"/>
      <c r="AO96" s="20"/>
      <c r="AP96" s="20"/>
      <c r="AQ96" s="20"/>
      <c r="AR96" s="20"/>
      <c r="AS96" s="20"/>
      <c r="AT96" s="20"/>
      <c r="AU96" s="20"/>
      <c r="AV96" s="191"/>
      <c r="AX96" s="20"/>
      <c r="AY96" s="20"/>
      <c r="AZ96" s="20"/>
      <c r="BA96" s="20"/>
      <c r="BB96" s="20"/>
      <c r="BC96" s="20"/>
      <c r="BD96" s="20"/>
      <c r="BE96" s="20"/>
      <c r="BF96" s="20"/>
      <c r="BG96" s="20"/>
      <c r="BH96" s="191"/>
      <c r="BJ96" s="81"/>
      <c r="BK96" s="81"/>
      <c r="BL96" s="81"/>
      <c r="BM96" s="81"/>
      <c r="BN96" s="20"/>
      <c r="BO96" s="20"/>
      <c r="BP96" s="20"/>
      <c r="BQ96" s="20"/>
      <c r="BR96" s="20"/>
      <c r="BS96" s="20"/>
      <c r="BT96" s="191"/>
    </row>
    <row r="97" spans="1:72" ht="12.75" customHeight="1">
      <c r="A97" s="167"/>
      <c r="B97" s="20"/>
      <c r="C97" s="20"/>
      <c r="D97" s="20"/>
      <c r="E97" s="20"/>
      <c r="F97" s="20"/>
      <c r="G97" s="20"/>
      <c r="H97" s="20"/>
      <c r="I97" s="20"/>
      <c r="J97" s="20"/>
      <c r="K97" s="20"/>
      <c r="L97" s="20"/>
      <c r="N97" s="20"/>
      <c r="O97" s="20"/>
      <c r="P97" s="20"/>
      <c r="Q97" s="20"/>
      <c r="R97" s="20"/>
      <c r="S97" s="20"/>
      <c r="T97" s="20"/>
      <c r="U97" s="20"/>
      <c r="V97" s="20"/>
      <c r="W97" s="20"/>
      <c r="X97" s="20"/>
      <c r="Z97" s="20"/>
      <c r="AA97" s="20"/>
      <c r="AB97" s="20"/>
      <c r="AC97" s="20"/>
      <c r="AD97" s="20"/>
      <c r="AE97" s="20"/>
      <c r="AF97" s="20"/>
      <c r="AG97" s="20"/>
      <c r="AH97" s="20"/>
      <c r="AI97" s="20"/>
      <c r="AJ97" s="191"/>
      <c r="AL97" s="20"/>
      <c r="AM97" s="20"/>
      <c r="AN97" s="20"/>
      <c r="AO97" s="20"/>
      <c r="AP97" s="20"/>
      <c r="AQ97" s="20"/>
      <c r="AR97" s="20"/>
      <c r="AS97" s="20"/>
      <c r="AT97" s="20"/>
      <c r="AU97" s="20"/>
      <c r="AV97" s="191"/>
      <c r="AX97" s="20"/>
      <c r="AY97" s="20"/>
      <c r="AZ97" s="20"/>
      <c r="BA97" s="20"/>
      <c r="BB97" s="20"/>
      <c r="BC97" s="20"/>
      <c r="BD97" s="20"/>
      <c r="BE97" s="20"/>
      <c r="BF97" s="20"/>
      <c r="BG97" s="20"/>
      <c r="BH97" s="191"/>
      <c r="BJ97" s="81"/>
      <c r="BK97" s="81"/>
      <c r="BL97" s="81"/>
      <c r="BM97" s="81"/>
      <c r="BN97" s="20"/>
      <c r="BO97" s="20"/>
      <c r="BP97" s="20"/>
      <c r="BQ97" s="20"/>
      <c r="BR97" s="20"/>
      <c r="BS97" s="20"/>
      <c r="BT97" s="191"/>
    </row>
    <row r="98" spans="1:72" ht="12.75" customHeight="1">
      <c r="A98" s="167"/>
      <c r="B98" s="20"/>
      <c r="C98" s="20"/>
      <c r="D98" s="20"/>
      <c r="E98" s="20"/>
      <c r="F98" s="20"/>
      <c r="G98" s="20"/>
      <c r="H98" s="20"/>
      <c r="I98" s="20"/>
      <c r="J98" s="20"/>
      <c r="K98" s="20"/>
      <c r="L98" s="20"/>
      <c r="N98" s="20"/>
      <c r="O98" s="20"/>
      <c r="P98" s="20"/>
      <c r="Q98" s="20"/>
      <c r="R98" s="20"/>
      <c r="S98" s="20"/>
      <c r="T98" s="20"/>
      <c r="U98" s="20"/>
      <c r="V98" s="20"/>
      <c r="W98" s="20"/>
      <c r="X98" s="20"/>
      <c r="Z98" s="20"/>
      <c r="AA98" s="20"/>
      <c r="AB98" s="20"/>
      <c r="AC98" s="20"/>
      <c r="AD98" s="20"/>
      <c r="AE98" s="20"/>
      <c r="AF98" s="20"/>
      <c r="AG98" s="20"/>
      <c r="AH98" s="20"/>
      <c r="AI98" s="20"/>
      <c r="AJ98" s="191"/>
      <c r="AL98" s="20"/>
      <c r="AM98" s="20"/>
      <c r="AN98" s="20"/>
      <c r="AO98" s="20"/>
      <c r="AP98" s="20"/>
      <c r="AQ98" s="20"/>
      <c r="AR98" s="20"/>
      <c r="AS98" s="20"/>
      <c r="AT98" s="20"/>
      <c r="AU98" s="20"/>
      <c r="AV98" s="191"/>
      <c r="AX98" s="20"/>
      <c r="AY98" s="20"/>
      <c r="AZ98" s="20"/>
      <c r="BA98" s="20"/>
      <c r="BB98" s="20"/>
      <c r="BC98" s="20"/>
      <c r="BD98" s="20"/>
      <c r="BE98" s="20"/>
      <c r="BF98" s="20"/>
      <c r="BG98" s="20"/>
      <c r="BH98" s="191"/>
      <c r="BJ98" s="81"/>
      <c r="BK98" s="81"/>
      <c r="BL98" s="81"/>
      <c r="BM98" s="81"/>
      <c r="BN98" s="20"/>
      <c r="BO98" s="20"/>
      <c r="BP98" s="20"/>
      <c r="BQ98" s="20"/>
      <c r="BR98" s="20"/>
      <c r="BS98" s="20"/>
      <c r="BT98" s="191"/>
    </row>
    <row r="99" spans="1:72" ht="12.75" customHeight="1">
      <c r="A99" s="167"/>
      <c r="B99" s="20"/>
      <c r="C99" s="20"/>
      <c r="D99" s="20"/>
      <c r="E99" s="20"/>
      <c r="F99" s="20"/>
      <c r="G99" s="20"/>
      <c r="H99" s="20"/>
      <c r="I99" s="20"/>
      <c r="J99" s="20"/>
      <c r="K99" s="20"/>
      <c r="L99" s="20"/>
      <c r="N99" s="20"/>
      <c r="O99" s="20"/>
      <c r="P99" s="20"/>
      <c r="Q99" s="20"/>
      <c r="R99" s="20"/>
      <c r="S99" s="20"/>
      <c r="T99" s="20"/>
      <c r="U99" s="20"/>
      <c r="V99" s="20"/>
      <c r="W99" s="20"/>
      <c r="X99" s="20"/>
      <c r="Z99" s="20"/>
      <c r="AA99" s="20"/>
      <c r="AB99" s="20"/>
      <c r="AC99" s="20"/>
      <c r="AD99" s="20"/>
      <c r="AE99" s="20"/>
      <c r="AF99" s="20"/>
      <c r="AG99" s="20"/>
      <c r="AH99" s="20"/>
      <c r="AI99" s="20"/>
      <c r="AJ99" s="191"/>
      <c r="AL99" s="20"/>
      <c r="AM99" s="20"/>
      <c r="AN99" s="20"/>
      <c r="AO99" s="20"/>
      <c r="AP99" s="20"/>
      <c r="AQ99" s="20"/>
      <c r="AR99" s="20"/>
      <c r="AS99" s="20"/>
      <c r="AT99" s="20"/>
      <c r="AU99" s="20"/>
      <c r="AV99" s="191"/>
      <c r="AX99" s="20"/>
      <c r="AY99" s="20"/>
      <c r="AZ99" s="20"/>
      <c r="BA99" s="20"/>
      <c r="BB99" s="20"/>
      <c r="BC99" s="20"/>
      <c r="BD99" s="20"/>
      <c r="BE99" s="20"/>
      <c r="BF99" s="20"/>
      <c r="BG99" s="20"/>
      <c r="BH99" s="191"/>
      <c r="BJ99" s="81"/>
      <c r="BK99" s="81"/>
      <c r="BL99" s="81"/>
      <c r="BM99" s="81"/>
      <c r="BN99" s="20"/>
      <c r="BO99" s="20"/>
      <c r="BP99" s="20"/>
      <c r="BQ99" s="20"/>
      <c r="BR99" s="20"/>
      <c r="BS99" s="20"/>
      <c r="BT99" s="191"/>
    </row>
    <row r="100" spans="1:72" ht="12.75" customHeight="1">
      <c r="A100" s="167"/>
      <c r="B100" s="20"/>
      <c r="C100" s="20"/>
      <c r="D100" s="20"/>
      <c r="E100" s="20"/>
      <c r="F100" s="20"/>
      <c r="G100" s="20"/>
      <c r="H100" s="20"/>
      <c r="I100" s="20"/>
      <c r="J100" s="20"/>
      <c r="K100" s="20"/>
      <c r="L100" s="20"/>
      <c r="N100" s="20"/>
      <c r="O100" s="20"/>
      <c r="P100" s="20"/>
      <c r="Q100" s="20"/>
      <c r="R100" s="20"/>
      <c r="S100" s="20"/>
      <c r="T100" s="20"/>
      <c r="U100" s="20"/>
      <c r="V100" s="20"/>
      <c r="W100" s="20"/>
      <c r="X100" s="20"/>
      <c r="Z100" s="20"/>
      <c r="AA100" s="20"/>
      <c r="AB100" s="20"/>
      <c r="AC100" s="20"/>
      <c r="AD100" s="20"/>
      <c r="AE100" s="20"/>
      <c r="AF100" s="20"/>
      <c r="AG100" s="20"/>
      <c r="AH100" s="20"/>
      <c r="AI100" s="20"/>
      <c r="AJ100" s="191"/>
      <c r="AL100" s="20"/>
      <c r="AM100" s="20"/>
      <c r="AN100" s="20"/>
      <c r="AO100" s="20"/>
      <c r="AP100" s="20"/>
      <c r="AQ100" s="20"/>
      <c r="AR100" s="20"/>
      <c r="AS100" s="20"/>
      <c r="AT100" s="20"/>
      <c r="AU100" s="20"/>
      <c r="AV100" s="191"/>
      <c r="AX100" s="20"/>
      <c r="AY100" s="20"/>
      <c r="AZ100" s="20"/>
      <c r="BA100" s="20"/>
      <c r="BB100" s="20"/>
      <c r="BC100" s="20"/>
      <c r="BD100" s="20"/>
      <c r="BE100" s="20"/>
      <c r="BF100" s="20"/>
      <c r="BG100" s="20"/>
      <c r="BH100" s="191"/>
      <c r="BJ100" s="81"/>
      <c r="BK100" s="81"/>
      <c r="BL100" s="81"/>
      <c r="BM100" s="81"/>
      <c r="BN100" s="20"/>
      <c r="BO100" s="20"/>
      <c r="BP100" s="20"/>
      <c r="BQ100" s="20"/>
      <c r="BR100" s="20"/>
      <c r="BS100" s="20"/>
      <c r="BT100" s="191"/>
    </row>
    <row r="101" spans="1:72" ht="12.75" customHeight="1">
      <c r="A101" s="167"/>
      <c r="B101" s="20"/>
      <c r="C101" s="20"/>
      <c r="D101" s="20"/>
      <c r="E101" s="20"/>
      <c r="F101" s="20"/>
      <c r="G101" s="20"/>
      <c r="H101" s="20"/>
      <c r="I101" s="20"/>
      <c r="J101" s="20"/>
      <c r="K101" s="20"/>
      <c r="L101" s="20"/>
      <c r="N101" s="20"/>
      <c r="O101" s="20"/>
      <c r="P101" s="20"/>
      <c r="Q101" s="20"/>
      <c r="R101" s="20"/>
      <c r="S101" s="20"/>
      <c r="T101" s="20"/>
      <c r="U101" s="20"/>
      <c r="V101" s="20"/>
      <c r="W101" s="20"/>
      <c r="X101" s="20"/>
      <c r="Z101" s="20"/>
      <c r="AA101" s="20"/>
      <c r="AB101" s="20"/>
      <c r="AC101" s="20"/>
      <c r="AD101" s="20"/>
      <c r="AE101" s="20"/>
      <c r="AF101" s="20"/>
      <c r="AG101" s="20"/>
      <c r="AH101" s="20"/>
      <c r="AI101" s="20"/>
      <c r="AJ101" s="191"/>
      <c r="AL101" s="20"/>
      <c r="AM101" s="20"/>
      <c r="AN101" s="20"/>
      <c r="AO101" s="20"/>
      <c r="AP101" s="20"/>
      <c r="AQ101" s="20"/>
      <c r="AR101" s="20"/>
      <c r="AS101" s="20"/>
      <c r="AT101" s="20"/>
      <c r="AU101" s="20"/>
      <c r="AV101" s="191"/>
      <c r="AX101" s="20"/>
      <c r="AY101" s="20"/>
      <c r="AZ101" s="20"/>
      <c r="BA101" s="20"/>
      <c r="BB101" s="20"/>
      <c r="BC101" s="20"/>
      <c r="BD101" s="20"/>
      <c r="BE101" s="20"/>
      <c r="BF101" s="20"/>
      <c r="BG101" s="20"/>
      <c r="BH101" s="191"/>
      <c r="BJ101" s="81"/>
      <c r="BK101" s="81"/>
      <c r="BL101" s="81"/>
      <c r="BM101" s="81"/>
      <c r="BN101" s="20"/>
      <c r="BO101" s="20"/>
      <c r="BP101" s="20"/>
      <c r="BQ101" s="20"/>
      <c r="BR101" s="20"/>
      <c r="BS101" s="20"/>
      <c r="BT101" s="191"/>
    </row>
    <row r="102" spans="1:72" ht="12.75" customHeight="1">
      <c r="A102" s="167"/>
      <c r="B102" s="20"/>
      <c r="C102" s="20"/>
      <c r="D102" s="20"/>
      <c r="E102" s="20"/>
      <c r="F102" s="20"/>
      <c r="G102" s="20"/>
      <c r="H102" s="20"/>
      <c r="I102" s="20"/>
      <c r="J102" s="20"/>
      <c r="K102" s="20"/>
      <c r="L102" s="20"/>
      <c r="N102" s="20"/>
      <c r="O102" s="20"/>
      <c r="P102" s="20"/>
      <c r="Q102" s="20"/>
      <c r="R102" s="20"/>
      <c r="S102" s="20"/>
      <c r="T102" s="20"/>
      <c r="U102" s="20"/>
      <c r="V102" s="20"/>
      <c r="W102" s="20"/>
      <c r="X102" s="20"/>
      <c r="Z102" s="20"/>
      <c r="AA102" s="20"/>
      <c r="AB102" s="20"/>
      <c r="AC102" s="20"/>
      <c r="AD102" s="20"/>
      <c r="AE102" s="20"/>
      <c r="AF102" s="20"/>
      <c r="AG102" s="20"/>
      <c r="AH102" s="20"/>
      <c r="AI102" s="20"/>
      <c r="AJ102" s="191"/>
      <c r="AL102" s="20"/>
      <c r="AM102" s="20"/>
      <c r="AN102" s="20"/>
      <c r="AO102" s="20"/>
      <c r="AP102" s="20"/>
      <c r="AQ102" s="20"/>
      <c r="AR102" s="20"/>
      <c r="AS102" s="20"/>
      <c r="AT102" s="20"/>
      <c r="AU102" s="20"/>
      <c r="AV102" s="191"/>
      <c r="AX102" s="20"/>
      <c r="AY102" s="20"/>
      <c r="AZ102" s="20"/>
      <c r="BA102" s="20"/>
      <c r="BB102" s="20"/>
      <c r="BC102" s="20"/>
      <c r="BD102" s="20"/>
      <c r="BE102" s="20"/>
      <c r="BF102" s="20"/>
      <c r="BG102" s="20"/>
      <c r="BH102" s="191"/>
      <c r="BJ102" s="81"/>
      <c r="BK102" s="81"/>
      <c r="BL102" s="81"/>
      <c r="BM102" s="81"/>
      <c r="BN102" s="20"/>
      <c r="BO102" s="20"/>
      <c r="BP102" s="20"/>
      <c r="BQ102" s="20"/>
      <c r="BR102" s="20"/>
      <c r="BS102" s="20"/>
      <c r="BT102" s="191"/>
    </row>
    <row r="103" spans="1:72" ht="12.75" customHeight="1">
      <c r="A103" s="167"/>
      <c r="B103" s="20"/>
      <c r="C103" s="20"/>
      <c r="D103" s="20"/>
      <c r="E103" s="20"/>
      <c r="F103" s="20"/>
      <c r="G103" s="20"/>
      <c r="H103" s="20"/>
      <c r="I103" s="20"/>
      <c r="J103" s="20"/>
      <c r="K103" s="20"/>
      <c r="L103" s="20"/>
      <c r="N103" s="20"/>
      <c r="O103" s="20"/>
      <c r="P103" s="20"/>
      <c r="Q103" s="20"/>
      <c r="R103" s="20"/>
      <c r="S103" s="20"/>
      <c r="T103" s="20"/>
      <c r="U103" s="20"/>
      <c r="V103" s="20"/>
      <c r="W103" s="20"/>
      <c r="X103" s="20"/>
      <c r="Z103" s="20"/>
      <c r="AA103" s="20"/>
      <c r="AB103" s="20"/>
      <c r="AC103" s="20"/>
      <c r="AD103" s="20"/>
      <c r="AE103" s="20"/>
      <c r="AF103" s="20"/>
      <c r="AG103" s="20"/>
      <c r="AH103" s="20"/>
      <c r="AI103" s="20"/>
      <c r="AJ103" s="191"/>
      <c r="AL103" s="20"/>
      <c r="AM103" s="20"/>
      <c r="AN103" s="20"/>
      <c r="AO103" s="20"/>
      <c r="AP103" s="20"/>
      <c r="AQ103" s="20"/>
      <c r="AR103" s="20"/>
      <c r="AS103" s="20"/>
      <c r="AT103" s="20"/>
      <c r="AU103" s="20"/>
      <c r="AV103" s="191"/>
      <c r="AX103" s="20"/>
      <c r="AY103" s="20"/>
      <c r="AZ103" s="20"/>
      <c r="BA103" s="20"/>
      <c r="BB103" s="20"/>
      <c r="BC103" s="20"/>
      <c r="BD103" s="20"/>
      <c r="BE103" s="20"/>
      <c r="BF103" s="20"/>
      <c r="BG103" s="20"/>
      <c r="BH103" s="191"/>
      <c r="BJ103" s="81"/>
      <c r="BK103" s="81"/>
      <c r="BL103" s="81"/>
      <c r="BM103" s="81"/>
      <c r="BN103" s="20"/>
      <c r="BO103" s="20"/>
      <c r="BP103" s="20"/>
      <c r="BQ103" s="20"/>
      <c r="BR103" s="20"/>
      <c r="BS103" s="20"/>
      <c r="BT103" s="191"/>
    </row>
    <row r="104" spans="1:72" ht="12.75" customHeight="1">
      <c r="A104" s="167"/>
      <c r="B104" s="20"/>
      <c r="C104" s="20"/>
      <c r="D104" s="20"/>
      <c r="E104" s="20"/>
      <c r="F104" s="20"/>
      <c r="G104" s="20"/>
      <c r="H104" s="20"/>
      <c r="I104" s="20"/>
      <c r="J104" s="20"/>
      <c r="K104" s="20"/>
      <c r="L104" s="20"/>
      <c r="N104" s="20"/>
      <c r="O104" s="20"/>
      <c r="P104" s="20"/>
      <c r="Q104" s="20"/>
      <c r="R104" s="20"/>
      <c r="S104" s="20"/>
      <c r="T104" s="20"/>
      <c r="U104" s="20"/>
      <c r="V104" s="20"/>
      <c r="W104" s="20"/>
      <c r="X104" s="20"/>
      <c r="Z104" s="20"/>
      <c r="AA104" s="20"/>
      <c r="AB104" s="20"/>
      <c r="AC104" s="20"/>
      <c r="AD104" s="20"/>
      <c r="AE104" s="20"/>
      <c r="AF104" s="20"/>
      <c r="AG104" s="20"/>
      <c r="AH104" s="20"/>
      <c r="AI104" s="20"/>
      <c r="AJ104" s="191"/>
      <c r="AL104" s="20"/>
      <c r="AM104" s="20"/>
      <c r="AN104" s="20"/>
      <c r="AO104" s="20"/>
      <c r="AP104" s="20"/>
      <c r="AQ104" s="20"/>
      <c r="AR104" s="20"/>
      <c r="AS104" s="20"/>
      <c r="AT104" s="20"/>
      <c r="AU104" s="20"/>
      <c r="AV104" s="191"/>
      <c r="AX104" s="20"/>
      <c r="AY104" s="20"/>
      <c r="AZ104" s="20"/>
      <c r="BA104" s="20"/>
      <c r="BB104" s="20"/>
      <c r="BC104" s="20"/>
      <c r="BD104" s="20"/>
      <c r="BE104" s="20"/>
      <c r="BF104" s="20"/>
      <c r="BG104" s="20"/>
      <c r="BH104" s="191"/>
      <c r="BJ104" s="81"/>
      <c r="BK104" s="81"/>
      <c r="BL104" s="81"/>
      <c r="BM104" s="81"/>
      <c r="BN104" s="20"/>
      <c r="BO104" s="20"/>
      <c r="BP104" s="20"/>
      <c r="BQ104" s="20"/>
      <c r="BR104" s="20"/>
      <c r="BS104" s="20"/>
      <c r="BT104" s="191"/>
    </row>
    <row r="105" spans="1:72" ht="12.75" customHeight="1">
      <c r="A105" s="167"/>
      <c r="B105" s="20"/>
      <c r="C105" s="20"/>
      <c r="D105" s="20"/>
      <c r="E105" s="20"/>
      <c r="F105" s="20"/>
      <c r="G105" s="20"/>
      <c r="H105" s="20"/>
      <c r="I105" s="20"/>
      <c r="J105" s="20"/>
      <c r="K105" s="20"/>
      <c r="L105" s="20"/>
      <c r="N105" s="20"/>
      <c r="O105" s="20"/>
      <c r="P105" s="20"/>
      <c r="Q105" s="20"/>
      <c r="R105" s="20"/>
      <c r="S105" s="20"/>
      <c r="T105" s="20"/>
      <c r="U105" s="20"/>
      <c r="V105" s="20"/>
      <c r="W105" s="20"/>
      <c r="X105" s="20"/>
      <c r="Z105" s="20"/>
      <c r="AA105" s="20"/>
      <c r="AB105" s="20"/>
      <c r="AC105" s="20"/>
      <c r="AD105" s="20"/>
      <c r="AE105" s="20"/>
      <c r="AF105" s="20"/>
      <c r="AG105" s="20"/>
      <c r="AH105" s="20"/>
      <c r="AI105" s="20"/>
      <c r="AJ105" s="191"/>
      <c r="AL105" s="20"/>
      <c r="AM105" s="20"/>
      <c r="AN105" s="20"/>
      <c r="AO105" s="20"/>
      <c r="AP105" s="20"/>
      <c r="AQ105" s="20"/>
      <c r="AR105" s="20"/>
      <c r="AS105" s="20"/>
      <c r="AT105" s="20"/>
      <c r="AU105" s="20"/>
      <c r="AV105" s="191"/>
      <c r="AX105" s="20"/>
      <c r="AY105" s="20"/>
      <c r="AZ105" s="20"/>
      <c r="BA105" s="20"/>
      <c r="BB105" s="20"/>
      <c r="BC105" s="20"/>
      <c r="BD105" s="20"/>
      <c r="BE105" s="20"/>
      <c r="BF105" s="20"/>
      <c r="BG105" s="20"/>
      <c r="BH105" s="191"/>
      <c r="BJ105" s="81"/>
      <c r="BK105" s="81"/>
      <c r="BL105" s="81"/>
      <c r="BM105" s="81"/>
      <c r="BN105" s="20"/>
      <c r="BO105" s="20"/>
      <c r="BP105" s="20"/>
      <c r="BQ105" s="20"/>
      <c r="BR105" s="20"/>
      <c r="BS105" s="20"/>
      <c r="BT105" s="191"/>
    </row>
    <row r="106" spans="1:72" ht="12.75" customHeight="1">
      <c r="A106" s="167"/>
      <c r="B106" s="20"/>
      <c r="C106" s="20"/>
      <c r="D106" s="20"/>
      <c r="E106" s="20"/>
      <c r="F106" s="20"/>
      <c r="G106" s="20"/>
      <c r="H106" s="20"/>
      <c r="I106" s="20"/>
      <c r="J106" s="20"/>
      <c r="K106" s="20"/>
      <c r="L106" s="20"/>
      <c r="N106" s="20"/>
      <c r="O106" s="20"/>
      <c r="P106" s="20"/>
      <c r="Q106" s="20"/>
      <c r="R106" s="20"/>
      <c r="S106" s="20"/>
      <c r="T106" s="20"/>
      <c r="U106" s="20"/>
      <c r="V106" s="20"/>
      <c r="W106" s="20"/>
      <c r="X106" s="20"/>
      <c r="Z106" s="20"/>
      <c r="AA106" s="20"/>
      <c r="AB106" s="20"/>
      <c r="AC106" s="20"/>
      <c r="AD106" s="20"/>
      <c r="AE106" s="20"/>
      <c r="AF106" s="20"/>
      <c r="AG106" s="20"/>
      <c r="AH106" s="20"/>
      <c r="AI106" s="20"/>
      <c r="AJ106" s="191"/>
      <c r="AL106" s="20"/>
      <c r="AM106" s="20"/>
      <c r="AN106" s="20"/>
      <c r="AO106" s="20"/>
      <c r="AP106" s="20"/>
      <c r="AQ106" s="20"/>
      <c r="AR106" s="20"/>
      <c r="AS106" s="20"/>
      <c r="AT106" s="20"/>
      <c r="AU106" s="20"/>
      <c r="AV106" s="191"/>
      <c r="AX106" s="20"/>
      <c r="AY106" s="20"/>
      <c r="AZ106" s="20"/>
      <c r="BA106" s="20"/>
      <c r="BB106" s="20"/>
      <c r="BC106" s="20"/>
      <c r="BD106" s="20"/>
      <c r="BE106" s="20"/>
      <c r="BF106" s="20"/>
      <c r="BG106" s="20"/>
      <c r="BH106" s="191"/>
      <c r="BJ106" s="81"/>
      <c r="BK106" s="81"/>
      <c r="BL106" s="81"/>
      <c r="BM106" s="81"/>
      <c r="BN106" s="20"/>
      <c r="BO106" s="20"/>
      <c r="BP106" s="20"/>
      <c r="BQ106" s="20"/>
      <c r="BR106" s="20"/>
      <c r="BS106" s="20"/>
      <c r="BT106" s="191"/>
    </row>
    <row r="107" spans="1:72" ht="12.75" customHeight="1">
      <c r="A107" s="167"/>
      <c r="B107" s="20"/>
      <c r="C107" s="20"/>
      <c r="D107" s="20"/>
      <c r="E107" s="20"/>
      <c r="F107" s="20"/>
      <c r="G107" s="20"/>
      <c r="H107" s="20"/>
      <c r="I107" s="20"/>
      <c r="J107" s="20"/>
      <c r="K107" s="20"/>
      <c r="L107" s="20"/>
      <c r="N107" s="20"/>
      <c r="O107" s="20"/>
      <c r="P107" s="20"/>
      <c r="Q107" s="20"/>
      <c r="R107" s="20"/>
      <c r="S107" s="20"/>
      <c r="T107" s="20"/>
      <c r="U107" s="20"/>
      <c r="V107" s="20"/>
      <c r="W107" s="20"/>
      <c r="X107" s="20"/>
      <c r="Z107" s="20"/>
      <c r="AA107" s="20"/>
      <c r="AB107" s="20"/>
      <c r="AC107" s="20"/>
      <c r="AD107" s="20"/>
      <c r="AE107" s="20"/>
      <c r="AF107" s="20"/>
      <c r="AG107" s="20"/>
      <c r="AH107" s="20"/>
      <c r="AI107" s="20"/>
      <c r="AJ107" s="191"/>
      <c r="AL107" s="20"/>
      <c r="AM107" s="20"/>
      <c r="AN107" s="20"/>
      <c r="AO107" s="20"/>
      <c r="AP107" s="20"/>
      <c r="AQ107" s="20"/>
      <c r="AR107" s="20"/>
      <c r="AS107" s="20"/>
      <c r="AT107" s="20"/>
      <c r="AU107" s="20"/>
      <c r="AV107" s="191"/>
      <c r="AX107" s="20"/>
      <c r="AY107" s="20"/>
      <c r="AZ107" s="20"/>
      <c r="BA107" s="20"/>
      <c r="BB107" s="20"/>
      <c r="BC107" s="20"/>
      <c r="BD107" s="20"/>
      <c r="BE107" s="20"/>
      <c r="BF107" s="20"/>
      <c r="BG107" s="20"/>
      <c r="BH107" s="191"/>
      <c r="BJ107" s="81"/>
      <c r="BK107" s="81"/>
      <c r="BL107" s="81"/>
      <c r="BM107" s="81"/>
      <c r="BN107" s="20"/>
      <c r="BO107" s="20"/>
      <c r="BP107" s="20"/>
      <c r="BQ107" s="20"/>
      <c r="BR107" s="20"/>
      <c r="BS107" s="20"/>
      <c r="BT107" s="191"/>
    </row>
    <row r="108" spans="1:72" ht="12.75" customHeight="1">
      <c r="A108" s="167"/>
      <c r="B108" s="20"/>
      <c r="C108" s="20"/>
      <c r="D108" s="20"/>
      <c r="E108" s="20"/>
      <c r="F108" s="20"/>
      <c r="G108" s="20"/>
      <c r="H108" s="20"/>
      <c r="I108" s="20"/>
      <c r="J108" s="20"/>
      <c r="K108" s="20"/>
      <c r="L108" s="20"/>
      <c r="N108" s="20"/>
      <c r="O108" s="20"/>
      <c r="P108" s="20"/>
      <c r="Q108" s="20"/>
      <c r="R108" s="20"/>
      <c r="S108" s="20"/>
      <c r="T108" s="20"/>
      <c r="U108" s="20"/>
      <c r="V108" s="20"/>
      <c r="W108" s="20"/>
      <c r="X108" s="20"/>
      <c r="Z108" s="20"/>
      <c r="AA108" s="20"/>
      <c r="AB108" s="20"/>
      <c r="AC108" s="20"/>
      <c r="AD108" s="20"/>
      <c r="AE108" s="20"/>
      <c r="AF108" s="20"/>
      <c r="AG108" s="20"/>
      <c r="AH108" s="20"/>
      <c r="AI108" s="20"/>
      <c r="AJ108" s="191"/>
      <c r="AL108" s="20"/>
      <c r="AM108" s="20"/>
      <c r="AN108" s="20"/>
      <c r="AO108" s="20"/>
      <c r="AP108" s="20"/>
      <c r="AQ108" s="20"/>
      <c r="AR108" s="20"/>
      <c r="AS108" s="20"/>
      <c r="AT108" s="20"/>
      <c r="AU108" s="20"/>
      <c r="AV108" s="191"/>
      <c r="AX108" s="20"/>
      <c r="AY108" s="20"/>
      <c r="AZ108" s="20"/>
      <c r="BA108" s="20"/>
      <c r="BB108" s="20"/>
      <c r="BC108" s="20"/>
      <c r="BD108" s="20"/>
      <c r="BE108" s="20"/>
      <c r="BF108" s="20"/>
      <c r="BG108" s="20"/>
      <c r="BH108" s="191"/>
      <c r="BJ108" s="81"/>
      <c r="BK108" s="81"/>
      <c r="BL108" s="81"/>
      <c r="BM108" s="81"/>
      <c r="BN108" s="20"/>
      <c r="BO108" s="20"/>
      <c r="BP108" s="20"/>
      <c r="BQ108" s="20"/>
      <c r="BR108" s="20"/>
      <c r="BS108" s="20"/>
      <c r="BT108" s="191"/>
    </row>
    <row r="109" spans="1:72" ht="12.75" customHeight="1">
      <c r="A109" s="167"/>
      <c r="B109" s="20"/>
      <c r="C109" s="20"/>
      <c r="D109" s="20"/>
      <c r="E109" s="20"/>
      <c r="F109" s="20"/>
      <c r="G109" s="20"/>
      <c r="H109" s="20"/>
      <c r="I109" s="20"/>
      <c r="J109" s="20"/>
      <c r="K109" s="20"/>
      <c r="L109" s="20"/>
      <c r="N109" s="20"/>
      <c r="O109" s="20"/>
      <c r="P109" s="20"/>
      <c r="Q109" s="20"/>
      <c r="R109" s="20"/>
      <c r="S109" s="20"/>
      <c r="T109" s="20"/>
      <c r="U109" s="20"/>
      <c r="V109" s="20"/>
      <c r="W109" s="20"/>
      <c r="X109" s="20"/>
      <c r="Z109" s="20"/>
      <c r="AA109" s="20"/>
      <c r="AB109" s="20"/>
      <c r="AC109" s="20"/>
      <c r="AD109" s="20"/>
      <c r="AE109" s="20"/>
      <c r="AF109" s="20"/>
      <c r="AG109" s="20"/>
      <c r="AH109" s="20"/>
      <c r="AI109" s="20"/>
      <c r="AJ109" s="191"/>
      <c r="AL109" s="20"/>
      <c r="AM109" s="20"/>
      <c r="AN109" s="20"/>
      <c r="AO109" s="20"/>
      <c r="AP109" s="20"/>
      <c r="AQ109" s="20"/>
      <c r="AR109" s="20"/>
      <c r="AS109" s="20"/>
      <c r="AT109" s="20"/>
      <c r="AU109" s="20"/>
      <c r="AV109" s="191"/>
      <c r="AX109" s="20"/>
      <c r="AY109" s="20"/>
      <c r="AZ109" s="20"/>
      <c r="BA109" s="20"/>
      <c r="BB109" s="20"/>
      <c r="BC109" s="20"/>
      <c r="BD109" s="20"/>
      <c r="BE109" s="20"/>
      <c r="BF109" s="20"/>
      <c r="BG109" s="20"/>
      <c r="BH109" s="191"/>
      <c r="BJ109" s="81"/>
      <c r="BK109" s="81"/>
      <c r="BL109" s="81"/>
      <c r="BM109" s="81"/>
      <c r="BN109" s="20"/>
      <c r="BO109" s="20"/>
      <c r="BP109" s="20"/>
      <c r="BQ109" s="20"/>
      <c r="BR109" s="20"/>
      <c r="BS109" s="20"/>
      <c r="BT109" s="191"/>
    </row>
    <row r="110" spans="1:72" ht="12.75" customHeight="1">
      <c r="A110" s="167"/>
      <c r="B110" s="20"/>
      <c r="C110" s="20"/>
      <c r="D110" s="20"/>
      <c r="E110" s="20"/>
      <c r="F110" s="20"/>
      <c r="G110" s="20"/>
      <c r="H110" s="20"/>
      <c r="I110" s="20"/>
      <c r="J110" s="20"/>
      <c r="K110" s="20"/>
      <c r="L110" s="20"/>
      <c r="N110" s="20"/>
      <c r="O110" s="20"/>
      <c r="P110" s="20"/>
      <c r="Q110" s="20"/>
      <c r="R110" s="20"/>
      <c r="S110" s="20"/>
      <c r="T110" s="20"/>
      <c r="U110" s="20"/>
      <c r="V110" s="20"/>
      <c r="W110" s="20"/>
      <c r="X110" s="20"/>
      <c r="Z110" s="20"/>
      <c r="AA110" s="20"/>
      <c r="AB110" s="20"/>
      <c r="AC110" s="20"/>
      <c r="AD110" s="20"/>
      <c r="AE110" s="20"/>
      <c r="AF110" s="20"/>
      <c r="AG110" s="20"/>
      <c r="AH110" s="20"/>
      <c r="AI110" s="20"/>
      <c r="AJ110" s="191"/>
      <c r="AL110" s="20"/>
      <c r="AM110" s="20"/>
      <c r="AN110" s="20"/>
      <c r="AO110" s="20"/>
      <c r="AP110" s="20"/>
      <c r="AQ110" s="20"/>
      <c r="AR110" s="20"/>
      <c r="AS110" s="20"/>
      <c r="AT110" s="20"/>
      <c r="AU110" s="20"/>
      <c r="AV110" s="191"/>
      <c r="AX110" s="20"/>
      <c r="AY110" s="20"/>
      <c r="AZ110" s="20"/>
      <c r="BA110" s="20"/>
      <c r="BB110" s="20"/>
      <c r="BC110" s="20"/>
      <c r="BD110" s="20"/>
      <c r="BE110" s="20"/>
      <c r="BF110" s="20"/>
      <c r="BG110" s="20"/>
      <c r="BH110" s="191"/>
      <c r="BJ110" s="81"/>
      <c r="BK110" s="81"/>
      <c r="BL110" s="81"/>
      <c r="BM110" s="81"/>
      <c r="BN110" s="20"/>
      <c r="BO110" s="20"/>
      <c r="BP110" s="20"/>
      <c r="BQ110" s="20"/>
      <c r="BR110" s="20"/>
      <c r="BS110" s="20"/>
      <c r="BT110" s="191"/>
    </row>
    <row r="111" spans="1:72" ht="12.75" customHeight="1">
      <c r="A111" s="167"/>
      <c r="B111" s="20"/>
      <c r="C111" s="20"/>
      <c r="D111" s="20"/>
      <c r="E111" s="20"/>
      <c r="F111" s="20"/>
      <c r="G111" s="20"/>
      <c r="H111" s="20"/>
      <c r="I111" s="20"/>
      <c r="J111" s="20"/>
      <c r="K111" s="20"/>
      <c r="L111" s="20"/>
      <c r="N111" s="20"/>
      <c r="O111" s="20"/>
      <c r="P111" s="20"/>
      <c r="Q111" s="20"/>
      <c r="R111" s="20"/>
      <c r="S111" s="20"/>
      <c r="T111" s="20"/>
      <c r="U111" s="20"/>
      <c r="V111" s="20"/>
      <c r="W111" s="20"/>
      <c r="X111" s="20"/>
      <c r="Z111" s="20"/>
      <c r="AA111" s="20"/>
      <c r="AB111" s="20"/>
      <c r="AC111" s="20"/>
      <c r="AD111" s="20"/>
      <c r="AE111" s="20"/>
      <c r="AF111" s="20"/>
      <c r="AG111" s="20"/>
      <c r="AH111" s="20"/>
      <c r="AI111" s="20"/>
      <c r="AJ111" s="191"/>
      <c r="AL111" s="20"/>
      <c r="AM111" s="20"/>
      <c r="AN111" s="20"/>
      <c r="AO111" s="20"/>
      <c r="AP111" s="20"/>
      <c r="AQ111" s="20"/>
      <c r="AR111" s="20"/>
      <c r="AS111" s="20"/>
      <c r="AT111" s="20"/>
      <c r="AU111" s="20"/>
      <c r="AV111" s="191"/>
      <c r="AX111" s="20"/>
      <c r="AY111" s="20"/>
      <c r="AZ111" s="20"/>
      <c r="BA111" s="20"/>
      <c r="BB111" s="20"/>
      <c r="BC111" s="20"/>
      <c r="BD111" s="20"/>
      <c r="BE111" s="20"/>
      <c r="BF111" s="20"/>
      <c r="BG111" s="20"/>
      <c r="BH111" s="191"/>
      <c r="BJ111" s="81"/>
      <c r="BK111" s="81"/>
      <c r="BL111" s="81"/>
      <c r="BM111" s="81"/>
      <c r="BN111" s="20"/>
      <c r="BO111" s="20"/>
      <c r="BP111" s="20"/>
      <c r="BQ111" s="20"/>
      <c r="BR111" s="20"/>
      <c r="BS111" s="20"/>
      <c r="BT111" s="191"/>
    </row>
    <row r="112" spans="1:72" ht="12.75" customHeight="1">
      <c r="A112" s="167"/>
      <c r="B112" s="20"/>
      <c r="C112" s="20"/>
      <c r="D112" s="20"/>
      <c r="E112" s="20"/>
      <c r="F112" s="20"/>
      <c r="G112" s="20"/>
      <c r="H112" s="20"/>
      <c r="I112" s="20"/>
      <c r="J112" s="20"/>
      <c r="K112" s="20"/>
      <c r="L112" s="20"/>
      <c r="N112" s="20"/>
      <c r="O112" s="20"/>
      <c r="P112" s="20"/>
      <c r="Q112" s="20"/>
      <c r="R112" s="20"/>
      <c r="S112" s="20"/>
      <c r="T112" s="20"/>
      <c r="U112" s="20"/>
      <c r="V112" s="20"/>
      <c r="W112" s="20"/>
      <c r="X112" s="20"/>
      <c r="Z112" s="20"/>
      <c r="AA112" s="20"/>
      <c r="AB112" s="20"/>
      <c r="AC112" s="20"/>
      <c r="AD112" s="20"/>
      <c r="AE112" s="20"/>
      <c r="AF112" s="20"/>
      <c r="AG112" s="20"/>
      <c r="AH112" s="20"/>
      <c r="AI112" s="20"/>
      <c r="AJ112" s="191"/>
      <c r="AL112" s="20"/>
      <c r="AM112" s="20"/>
      <c r="AN112" s="20"/>
      <c r="AO112" s="20"/>
      <c r="AP112" s="20"/>
      <c r="AQ112" s="20"/>
      <c r="AR112" s="20"/>
      <c r="AS112" s="20"/>
      <c r="AT112" s="20"/>
      <c r="AU112" s="20"/>
      <c r="AV112" s="191"/>
      <c r="AX112" s="20"/>
      <c r="AY112" s="20"/>
      <c r="AZ112" s="20"/>
      <c r="BA112" s="20"/>
      <c r="BB112" s="20"/>
      <c r="BC112" s="20"/>
      <c r="BD112" s="20"/>
      <c r="BE112" s="20"/>
      <c r="BF112" s="20"/>
      <c r="BG112" s="20"/>
      <c r="BH112" s="191"/>
      <c r="BJ112" s="81"/>
      <c r="BK112" s="81"/>
      <c r="BL112" s="81"/>
      <c r="BM112" s="81"/>
      <c r="BN112" s="20"/>
      <c r="BO112" s="20"/>
      <c r="BP112" s="20"/>
      <c r="BQ112" s="20"/>
      <c r="BR112" s="20"/>
      <c r="BS112" s="20"/>
      <c r="BT112" s="191"/>
    </row>
    <row r="113" spans="1:72" ht="12.75" customHeight="1">
      <c r="A113" s="167"/>
      <c r="B113" s="20"/>
      <c r="C113" s="20"/>
      <c r="D113" s="20"/>
      <c r="E113" s="20"/>
      <c r="F113" s="20"/>
      <c r="G113" s="20"/>
      <c r="H113" s="20"/>
      <c r="I113" s="20"/>
      <c r="J113" s="20"/>
      <c r="K113" s="20"/>
      <c r="L113" s="20"/>
      <c r="N113" s="20"/>
      <c r="O113" s="20"/>
      <c r="P113" s="20"/>
      <c r="Q113" s="20"/>
      <c r="R113" s="20"/>
      <c r="S113" s="20"/>
      <c r="T113" s="20"/>
      <c r="U113" s="20"/>
      <c r="V113" s="20"/>
      <c r="W113" s="20"/>
      <c r="X113" s="20"/>
      <c r="Z113" s="20"/>
      <c r="AA113" s="20"/>
      <c r="AB113" s="20"/>
      <c r="AC113" s="20"/>
      <c r="AD113" s="20"/>
      <c r="AE113" s="20"/>
      <c r="AF113" s="20"/>
      <c r="AG113" s="20"/>
      <c r="AH113" s="20"/>
      <c r="AI113" s="20"/>
      <c r="AJ113" s="191"/>
      <c r="AL113" s="20"/>
      <c r="AM113" s="20"/>
      <c r="AN113" s="20"/>
      <c r="AO113" s="20"/>
      <c r="AP113" s="20"/>
      <c r="AQ113" s="20"/>
      <c r="AR113" s="20"/>
      <c r="AS113" s="20"/>
      <c r="AT113" s="20"/>
      <c r="AU113" s="20"/>
      <c r="AV113" s="191"/>
      <c r="AX113" s="20"/>
      <c r="AY113" s="20"/>
      <c r="AZ113" s="20"/>
      <c r="BA113" s="20"/>
      <c r="BB113" s="20"/>
      <c r="BC113" s="20"/>
      <c r="BD113" s="20"/>
      <c r="BE113" s="20"/>
      <c r="BF113" s="20"/>
      <c r="BG113" s="20"/>
      <c r="BH113" s="191"/>
      <c r="BJ113" s="81"/>
      <c r="BK113" s="81"/>
      <c r="BL113" s="81"/>
      <c r="BM113" s="81"/>
      <c r="BN113" s="20"/>
      <c r="BO113" s="20"/>
      <c r="BP113" s="20"/>
      <c r="BQ113" s="20"/>
      <c r="BR113" s="20"/>
      <c r="BS113" s="20"/>
      <c r="BT113" s="191"/>
    </row>
    <row r="114" spans="1:72" ht="12.75" customHeight="1">
      <c r="A114" s="167"/>
      <c r="B114" s="20"/>
      <c r="C114" s="20"/>
      <c r="D114" s="20"/>
      <c r="E114" s="20"/>
      <c r="F114" s="20"/>
      <c r="G114" s="20"/>
      <c r="H114" s="20"/>
      <c r="I114" s="20"/>
      <c r="J114" s="20"/>
      <c r="K114" s="20"/>
      <c r="L114" s="20"/>
      <c r="N114" s="20"/>
      <c r="O114" s="20"/>
      <c r="P114" s="20"/>
      <c r="Q114" s="20"/>
      <c r="R114" s="20"/>
      <c r="S114" s="20"/>
      <c r="T114" s="20"/>
      <c r="U114" s="20"/>
      <c r="V114" s="20"/>
      <c r="W114" s="20"/>
      <c r="X114" s="20"/>
      <c r="Z114" s="20"/>
      <c r="AA114" s="20"/>
      <c r="AB114" s="20"/>
      <c r="AC114" s="20"/>
      <c r="AD114" s="20"/>
      <c r="AE114" s="20"/>
      <c r="AF114" s="20"/>
      <c r="AG114" s="20"/>
      <c r="AH114" s="20"/>
      <c r="AI114" s="20"/>
      <c r="AJ114" s="191"/>
      <c r="AL114" s="20"/>
      <c r="AM114" s="20"/>
      <c r="AN114" s="20"/>
      <c r="AO114" s="20"/>
      <c r="AP114" s="20"/>
      <c r="AQ114" s="20"/>
      <c r="AR114" s="20"/>
      <c r="AS114" s="20"/>
      <c r="AT114" s="20"/>
      <c r="AU114" s="20"/>
      <c r="AV114" s="191"/>
      <c r="AX114" s="20"/>
      <c r="AY114" s="20"/>
      <c r="AZ114" s="20"/>
      <c r="BA114" s="20"/>
      <c r="BB114" s="20"/>
      <c r="BC114" s="20"/>
      <c r="BD114" s="20"/>
      <c r="BE114" s="20"/>
      <c r="BF114" s="20"/>
      <c r="BG114" s="20"/>
      <c r="BH114" s="191"/>
      <c r="BJ114" s="81"/>
      <c r="BK114" s="81"/>
      <c r="BL114" s="81"/>
      <c r="BM114" s="81"/>
      <c r="BN114" s="20"/>
      <c r="BO114" s="20"/>
      <c r="BP114" s="20"/>
      <c r="BQ114" s="20"/>
      <c r="BR114" s="20"/>
      <c r="BS114" s="20"/>
      <c r="BT114" s="191"/>
    </row>
    <row r="115" spans="1:72" ht="12.75" customHeight="1">
      <c r="A115" s="167"/>
      <c r="B115" s="20"/>
      <c r="C115" s="20"/>
      <c r="D115" s="20"/>
      <c r="E115" s="20"/>
      <c r="F115" s="20"/>
      <c r="G115" s="20"/>
      <c r="H115" s="20"/>
      <c r="I115" s="20"/>
      <c r="J115" s="20"/>
      <c r="K115" s="20"/>
      <c r="L115" s="20"/>
      <c r="N115" s="20"/>
      <c r="O115" s="20"/>
      <c r="P115" s="20"/>
      <c r="Q115" s="20"/>
      <c r="R115" s="20"/>
      <c r="S115" s="20"/>
      <c r="T115" s="20"/>
      <c r="U115" s="20"/>
      <c r="V115" s="20"/>
      <c r="W115" s="20"/>
      <c r="X115" s="20"/>
      <c r="Z115" s="20"/>
      <c r="AA115" s="20"/>
      <c r="AB115" s="20"/>
      <c r="AC115" s="20"/>
      <c r="AD115" s="20"/>
      <c r="AE115" s="20"/>
      <c r="AF115" s="20"/>
      <c r="AG115" s="20"/>
      <c r="AH115" s="20"/>
      <c r="AI115" s="20"/>
      <c r="AJ115" s="191"/>
      <c r="AL115" s="20"/>
      <c r="AM115" s="20"/>
      <c r="AN115" s="20"/>
      <c r="AO115" s="20"/>
      <c r="AP115" s="20"/>
      <c r="AQ115" s="20"/>
      <c r="AR115" s="20"/>
      <c r="AS115" s="20"/>
      <c r="AT115" s="20"/>
      <c r="AU115" s="20"/>
      <c r="AV115" s="191"/>
      <c r="AX115" s="20"/>
      <c r="AY115" s="20"/>
      <c r="AZ115" s="20"/>
      <c r="BA115" s="20"/>
      <c r="BB115" s="20"/>
      <c r="BC115" s="20"/>
      <c r="BD115" s="20"/>
      <c r="BE115" s="20"/>
      <c r="BF115" s="20"/>
      <c r="BG115" s="20"/>
      <c r="BH115" s="191"/>
      <c r="BJ115" s="81"/>
      <c r="BK115" s="81"/>
      <c r="BL115" s="81"/>
      <c r="BM115" s="81"/>
      <c r="BN115" s="20"/>
      <c r="BO115" s="20"/>
      <c r="BP115" s="20"/>
      <c r="BQ115" s="20"/>
      <c r="BR115" s="20"/>
      <c r="BS115" s="20"/>
      <c r="BT115" s="191"/>
    </row>
    <row r="116" spans="1:72" ht="12.75" customHeight="1">
      <c r="A116" s="167"/>
      <c r="B116" s="20"/>
      <c r="C116" s="20"/>
      <c r="D116" s="20"/>
      <c r="E116" s="20"/>
      <c r="F116" s="20"/>
      <c r="G116" s="20"/>
      <c r="H116" s="20"/>
      <c r="I116" s="20"/>
      <c r="J116" s="20"/>
      <c r="K116" s="20"/>
      <c r="L116" s="20"/>
      <c r="N116" s="20"/>
      <c r="O116" s="20"/>
      <c r="P116" s="20"/>
      <c r="Q116" s="20"/>
      <c r="R116" s="20"/>
      <c r="S116" s="20"/>
      <c r="T116" s="20"/>
      <c r="U116" s="20"/>
      <c r="V116" s="20"/>
      <c r="W116" s="20"/>
      <c r="X116" s="20"/>
      <c r="Z116" s="20"/>
      <c r="AA116" s="20"/>
      <c r="AB116" s="20"/>
      <c r="AC116" s="20"/>
      <c r="AD116" s="20"/>
      <c r="AE116" s="20"/>
      <c r="AF116" s="20"/>
      <c r="AG116" s="20"/>
      <c r="AH116" s="20"/>
      <c r="AI116" s="20"/>
      <c r="AJ116" s="191"/>
      <c r="AL116" s="20"/>
      <c r="AM116" s="20"/>
      <c r="AN116" s="20"/>
      <c r="AO116" s="20"/>
      <c r="AP116" s="20"/>
      <c r="AQ116" s="20"/>
      <c r="AR116" s="20"/>
      <c r="AS116" s="20"/>
      <c r="AT116" s="20"/>
      <c r="AU116" s="20"/>
      <c r="AV116" s="191"/>
      <c r="AX116" s="20"/>
      <c r="AY116" s="20"/>
      <c r="AZ116" s="20"/>
      <c r="BA116" s="20"/>
      <c r="BB116" s="20"/>
      <c r="BC116" s="20"/>
      <c r="BD116" s="20"/>
      <c r="BE116" s="20"/>
      <c r="BF116" s="20"/>
      <c r="BG116" s="20"/>
      <c r="BH116" s="191"/>
      <c r="BJ116" s="81"/>
      <c r="BK116" s="81"/>
      <c r="BL116" s="81"/>
      <c r="BM116" s="81"/>
      <c r="BN116" s="20"/>
      <c r="BO116" s="20"/>
      <c r="BP116" s="20"/>
      <c r="BQ116" s="20"/>
      <c r="BR116" s="20"/>
      <c r="BS116" s="20"/>
      <c r="BT116" s="191"/>
    </row>
    <row r="117" spans="1:72" ht="12.75" customHeight="1">
      <c r="A117" s="167"/>
      <c r="B117" s="20"/>
      <c r="C117" s="20"/>
      <c r="D117" s="20"/>
      <c r="E117" s="20"/>
      <c r="F117" s="20"/>
      <c r="G117" s="20"/>
      <c r="H117" s="20"/>
      <c r="I117" s="20"/>
      <c r="J117" s="20"/>
      <c r="K117" s="20"/>
      <c r="L117" s="20"/>
      <c r="N117" s="20"/>
      <c r="O117" s="20"/>
      <c r="P117" s="20"/>
      <c r="Q117" s="20"/>
      <c r="R117" s="20"/>
      <c r="S117" s="20"/>
      <c r="T117" s="20"/>
      <c r="U117" s="20"/>
      <c r="V117" s="20"/>
      <c r="W117" s="20"/>
      <c r="X117" s="20"/>
      <c r="Z117" s="20"/>
      <c r="AA117" s="20"/>
      <c r="AB117" s="20"/>
      <c r="AC117" s="20"/>
      <c r="AD117" s="20"/>
      <c r="AE117" s="20"/>
      <c r="AF117" s="20"/>
      <c r="AG117" s="20"/>
      <c r="AH117" s="20"/>
      <c r="AI117" s="20"/>
      <c r="AJ117" s="191"/>
      <c r="AL117" s="20"/>
      <c r="AM117" s="20"/>
      <c r="AN117" s="20"/>
      <c r="AO117" s="20"/>
      <c r="AP117" s="20"/>
      <c r="AQ117" s="20"/>
      <c r="AR117" s="20"/>
      <c r="AS117" s="20"/>
      <c r="AT117" s="20"/>
      <c r="AU117" s="20"/>
      <c r="AV117" s="191"/>
      <c r="AX117" s="20"/>
      <c r="AY117" s="20"/>
      <c r="AZ117" s="20"/>
      <c r="BA117" s="20"/>
      <c r="BB117" s="20"/>
      <c r="BC117" s="20"/>
      <c r="BD117" s="20"/>
      <c r="BE117" s="20"/>
      <c r="BF117" s="20"/>
      <c r="BG117" s="20"/>
      <c r="BH117" s="191"/>
      <c r="BJ117" s="81"/>
      <c r="BK117" s="81"/>
      <c r="BL117" s="81"/>
      <c r="BM117" s="81"/>
      <c r="BN117" s="20"/>
      <c r="BO117" s="20"/>
      <c r="BP117" s="20"/>
      <c r="BQ117" s="20"/>
      <c r="BR117" s="20"/>
      <c r="BS117" s="20"/>
      <c r="BT117" s="191"/>
    </row>
    <row r="118" spans="1:72" ht="12.75" customHeight="1">
      <c r="A118" s="167"/>
      <c r="B118" s="20"/>
      <c r="C118" s="20"/>
      <c r="D118" s="20"/>
      <c r="E118" s="20"/>
      <c r="F118" s="20"/>
      <c r="G118" s="20"/>
      <c r="H118" s="20"/>
      <c r="I118" s="20"/>
      <c r="J118" s="20"/>
      <c r="K118" s="20"/>
      <c r="L118" s="20"/>
      <c r="N118" s="20"/>
      <c r="O118" s="20"/>
      <c r="P118" s="20"/>
      <c r="Q118" s="20"/>
      <c r="R118" s="20"/>
      <c r="S118" s="20"/>
      <c r="T118" s="20"/>
      <c r="U118" s="20"/>
      <c r="V118" s="20"/>
      <c r="W118" s="20"/>
      <c r="X118" s="20"/>
      <c r="Z118" s="20"/>
      <c r="AA118" s="20"/>
      <c r="AB118" s="20"/>
      <c r="AC118" s="20"/>
      <c r="AD118" s="20"/>
      <c r="AE118" s="20"/>
      <c r="AF118" s="20"/>
      <c r="AG118" s="20"/>
      <c r="AH118" s="20"/>
      <c r="AI118" s="20"/>
      <c r="AJ118" s="191"/>
      <c r="AL118" s="20"/>
      <c r="AM118" s="20"/>
      <c r="AN118" s="20"/>
      <c r="AO118" s="20"/>
      <c r="AP118" s="20"/>
      <c r="AQ118" s="20"/>
      <c r="AR118" s="20"/>
      <c r="AS118" s="20"/>
      <c r="AT118" s="20"/>
      <c r="AU118" s="20"/>
      <c r="AV118" s="191"/>
      <c r="AX118" s="20"/>
      <c r="AY118" s="20"/>
      <c r="AZ118" s="20"/>
      <c r="BA118" s="20"/>
      <c r="BB118" s="20"/>
      <c r="BC118" s="20"/>
      <c r="BD118" s="20"/>
      <c r="BE118" s="20"/>
      <c r="BF118" s="20"/>
      <c r="BG118" s="20"/>
      <c r="BH118" s="191"/>
      <c r="BJ118" s="81"/>
      <c r="BK118" s="81"/>
      <c r="BL118" s="81"/>
      <c r="BM118" s="81"/>
      <c r="BN118" s="20"/>
      <c r="BO118" s="20"/>
      <c r="BP118" s="20"/>
      <c r="BQ118" s="20"/>
      <c r="BR118" s="20"/>
      <c r="BS118" s="20"/>
      <c r="BT118" s="191"/>
    </row>
    <row r="119" spans="1:72" ht="12.75" customHeight="1">
      <c r="A119" s="167"/>
      <c r="B119" s="20"/>
      <c r="C119" s="20"/>
      <c r="D119" s="20"/>
      <c r="E119" s="20"/>
      <c r="F119" s="20"/>
      <c r="G119" s="20"/>
      <c r="H119" s="20"/>
      <c r="I119" s="20"/>
      <c r="J119" s="20"/>
      <c r="K119" s="20"/>
      <c r="L119" s="20"/>
      <c r="N119" s="20"/>
      <c r="O119" s="20"/>
      <c r="P119" s="20"/>
      <c r="Q119" s="20"/>
      <c r="R119" s="20"/>
      <c r="S119" s="20"/>
      <c r="T119" s="20"/>
      <c r="U119" s="20"/>
      <c r="V119" s="20"/>
      <c r="W119" s="20"/>
      <c r="X119" s="20"/>
      <c r="Z119" s="20"/>
      <c r="AA119" s="20"/>
      <c r="AB119" s="20"/>
      <c r="AC119" s="20"/>
      <c r="AD119" s="20"/>
      <c r="AE119" s="20"/>
      <c r="AF119" s="20"/>
      <c r="AG119" s="20"/>
      <c r="AH119" s="20"/>
      <c r="AI119" s="20"/>
      <c r="AJ119" s="191"/>
      <c r="AL119" s="20"/>
      <c r="AM119" s="20"/>
      <c r="AN119" s="20"/>
      <c r="AO119" s="20"/>
      <c r="AP119" s="20"/>
      <c r="AQ119" s="20"/>
      <c r="AR119" s="20"/>
      <c r="AS119" s="20"/>
      <c r="AT119" s="20"/>
      <c r="AU119" s="20"/>
      <c r="AV119" s="191"/>
      <c r="AX119" s="20"/>
      <c r="AY119" s="20"/>
      <c r="AZ119" s="20"/>
      <c r="BA119" s="20"/>
      <c r="BB119" s="20"/>
      <c r="BC119" s="20"/>
      <c r="BD119" s="20"/>
      <c r="BE119" s="20"/>
      <c r="BF119" s="20"/>
      <c r="BG119" s="20"/>
      <c r="BH119" s="191"/>
      <c r="BJ119" s="81"/>
      <c r="BK119" s="81"/>
      <c r="BL119" s="81"/>
      <c r="BM119" s="81"/>
      <c r="BN119" s="20"/>
      <c r="BO119" s="20"/>
      <c r="BP119" s="20"/>
      <c r="BQ119" s="20"/>
      <c r="BR119" s="20"/>
      <c r="BS119" s="20"/>
      <c r="BT119" s="191"/>
    </row>
    <row r="120" spans="1:72" ht="12.75" customHeight="1">
      <c r="A120" s="167"/>
      <c r="B120" s="20"/>
      <c r="C120" s="20"/>
      <c r="D120" s="20"/>
      <c r="E120" s="20"/>
      <c r="F120" s="20"/>
      <c r="G120" s="20"/>
      <c r="H120" s="20"/>
      <c r="I120" s="20"/>
      <c r="J120" s="20"/>
      <c r="K120" s="20"/>
      <c r="L120" s="20"/>
      <c r="N120" s="20"/>
      <c r="O120" s="20"/>
      <c r="P120" s="20"/>
      <c r="Q120" s="20"/>
      <c r="R120" s="20"/>
      <c r="S120" s="20"/>
      <c r="T120" s="20"/>
      <c r="U120" s="20"/>
      <c r="V120" s="20"/>
      <c r="W120" s="20"/>
      <c r="X120" s="20"/>
      <c r="Z120" s="20"/>
      <c r="AA120" s="20"/>
      <c r="AB120" s="20"/>
      <c r="AC120" s="20"/>
      <c r="AD120" s="20"/>
      <c r="AE120" s="20"/>
      <c r="AF120" s="20"/>
      <c r="AG120" s="20"/>
      <c r="AH120" s="20"/>
      <c r="AI120" s="20"/>
      <c r="AJ120" s="191"/>
      <c r="AL120" s="20"/>
      <c r="AM120" s="20"/>
      <c r="AN120" s="20"/>
      <c r="AO120" s="20"/>
      <c r="AP120" s="20"/>
      <c r="AQ120" s="20"/>
      <c r="AR120" s="20"/>
      <c r="AS120" s="20"/>
      <c r="AT120" s="20"/>
      <c r="AU120" s="20"/>
      <c r="AV120" s="191"/>
      <c r="AX120" s="20"/>
      <c r="AY120" s="20"/>
      <c r="AZ120" s="20"/>
      <c r="BA120" s="20"/>
      <c r="BB120" s="20"/>
      <c r="BC120" s="20"/>
      <c r="BD120" s="20"/>
      <c r="BE120" s="20"/>
      <c r="BF120" s="20"/>
      <c r="BG120" s="20"/>
      <c r="BH120" s="191"/>
      <c r="BJ120" s="81"/>
      <c r="BK120" s="81"/>
      <c r="BL120" s="81"/>
      <c r="BM120" s="81"/>
      <c r="BN120" s="20"/>
      <c r="BO120" s="20"/>
      <c r="BP120" s="20"/>
      <c r="BQ120" s="20"/>
      <c r="BR120" s="20"/>
      <c r="BS120" s="20"/>
      <c r="BT120" s="191"/>
    </row>
    <row r="121" spans="1:72" ht="12.75" customHeight="1">
      <c r="A121" s="167"/>
      <c r="B121" s="20"/>
      <c r="C121" s="20"/>
      <c r="D121" s="20"/>
      <c r="E121" s="20"/>
      <c r="F121" s="20"/>
      <c r="G121" s="20"/>
      <c r="H121" s="20"/>
      <c r="I121" s="20"/>
      <c r="J121" s="20"/>
      <c r="K121" s="20"/>
      <c r="L121" s="20"/>
      <c r="N121" s="20"/>
      <c r="O121" s="20"/>
      <c r="P121" s="20"/>
      <c r="Q121" s="20"/>
      <c r="R121" s="20"/>
      <c r="S121" s="20"/>
      <c r="T121" s="20"/>
      <c r="U121" s="20"/>
      <c r="V121" s="20"/>
      <c r="W121" s="20"/>
      <c r="X121" s="20"/>
      <c r="Z121" s="20"/>
      <c r="AA121" s="20"/>
      <c r="AB121" s="20"/>
      <c r="AC121" s="20"/>
      <c r="AD121" s="20"/>
      <c r="AE121" s="20"/>
      <c r="AF121" s="20"/>
      <c r="AG121" s="20"/>
      <c r="AH121" s="20"/>
      <c r="AI121" s="20"/>
      <c r="AJ121" s="191"/>
      <c r="AL121" s="20"/>
      <c r="AM121" s="20"/>
      <c r="AN121" s="20"/>
      <c r="AO121" s="20"/>
      <c r="AP121" s="20"/>
      <c r="AQ121" s="20"/>
      <c r="AR121" s="20"/>
      <c r="AS121" s="20"/>
      <c r="AT121" s="20"/>
      <c r="AU121" s="20"/>
      <c r="AV121" s="191"/>
      <c r="AX121" s="20"/>
      <c r="AY121" s="20"/>
      <c r="AZ121" s="20"/>
      <c r="BA121" s="20"/>
      <c r="BB121" s="20"/>
      <c r="BC121" s="20"/>
      <c r="BD121" s="20"/>
      <c r="BE121" s="20"/>
      <c r="BF121" s="20"/>
      <c r="BG121" s="20"/>
      <c r="BH121" s="191"/>
      <c r="BJ121" s="81"/>
      <c r="BK121" s="81"/>
      <c r="BL121" s="81"/>
      <c r="BM121" s="81"/>
      <c r="BN121" s="20"/>
      <c r="BO121" s="20"/>
      <c r="BP121" s="20"/>
      <c r="BQ121" s="20"/>
      <c r="BR121" s="20"/>
      <c r="BS121" s="20"/>
      <c r="BT121" s="191"/>
    </row>
    <row r="122" spans="1:72" ht="12.75" customHeight="1">
      <c r="A122" s="167"/>
      <c r="B122" s="20"/>
      <c r="C122" s="20"/>
      <c r="D122" s="20"/>
      <c r="E122" s="20"/>
      <c r="F122" s="20"/>
      <c r="G122" s="20"/>
      <c r="H122" s="20"/>
      <c r="I122" s="20"/>
      <c r="J122" s="20"/>
      <c r="K122" s="20"/>
      <c r="L122" s="20"/>
      <c r="N122" s="20"/>
      <c r="O122" s="20"/>
      <c r="P122" s="20"/>
      <c r="Q122" s="20"/>
      <c r="R122" s="20"/>
      <c r="S122" s="20"/>
      <c r="T122" s="20"/>
      <c r="U122" s="20"/>
      <c r="V122" s="20"/>
      <c r="W122" s="20"/>
      <c r="X122" s="20"/>
      <c r="Z122" s="20"/>
      <c r="AA122" s="20"/>
      <c r="AB122" s="20"/>
      <c r="AC122" s="20"/>
      <c r="AD122" s="20"/>
      <c r="AE122" s="20"/>
      <c r="AF122" s="20"/>
      <c r="AG122" s="20"/>
      <c r="AH122" s="20"/>
      <c r="AI122" s="20"/>
      <c r="AJ122" s="191"/>
      <c r="AL122" s="20"/>
      <c r="AM122" s="20"/>
      <c r="AN122" s="20"/>
      <c r="AO122" s="20"/>
      <c r="AP122" s="20"/>
      <c r="AQ122" s="20"/>
      <c r="AR122" s="20"/>
      <c r="AS122" s="20"/>
      <c r="AT122" s="20"/>
      <c r="AU122" s="20"/>
      <c r="AV122" s="191"/>
      <c r="AX122" s="20"/>
      <c r="AY122" s="20"/>
      <c r="AZ122" s="20"/>
      <c r="BA122" s="20"/>
      <c r="BB122" s="20"/>
      <c r="BC122" s="20"/>
      <c r="BD122" s="20"/>
      <c r="BE122" s="20"/>
      <c r="BF122" s="20"/>
      <c r="BG122" s="20"/>
      <c r="BH122" s="191"/>
      <c r="BJ122" s="81"/>
      <c r="BK122" s="81"/>
      <c r="BL122" s="81"/>
      <c r="BM122" s="81"/>
      <c r="BN122" s="20"/>
      <c r="BO122" s="20"/>
      <c r="BP122" s="20"/>
      <c r="BQ122" s="20"/>
      <c r="BR122" s="20"/>
      <c r="BS122" s="20"/>
      <c r="BT122" s="191"/>
    </row>
    <row r="123" spans="1:72" ht="12.75" customHeight="1">
      <c r="A123" s="167"/>
      <c r="B123" s="20"/>
      <c r="C123" s="20"/>
      <c r="D123" s="20"/>
      <c r="E123" s="20"/>
      <c r="F123" s="20"/>
      <c r="G123" s="20"/>
      <c r="H123" s="20"/>
      <c r="I123" s="20"/>
      <c r="J123" s="20"/>
      <c r="K123" s="20"/>
      <c r="L123" s="20"/>
      <c r="N123" s="20"/>
      <c r="O123" s="20"/>
      <c r="P123" s="20"/>
      <c r="Q123" s="20"/>
      <c r="R123" s="20"/>
      <c r="S123" s="20"/>
      <c r="T123" s="20"/>
      <c r="U123" s="20"/>
      <c r="V123" s="20"/>
      <c r="W123" s="20"/>
      <c r="X123" s="20"/>
      <c r="Z123" s="20"/>
      <c r="AA123" s="20"/>
      <c r="AB123" s="20"/>
      <c r="AC123" s="20"/>
      <c r="AD123" s="20"/>
      <c r="AE123" s="20"/>
      <c r="AF123" s="20"/>
      <c r="AG123" s="20"/>
      <c r="AH123" s="20"/>
      <c r="AI123" s="20"/>
      <c r="AJ123" s="191"/>
      <c r="AL123" s="20"/>
      <c r="AM123" s="20"/>
      <c r="AN123" s="20"/>
      <c r="AO123" s="20"/>
      <c r="AP123" s="20"/>
      <c r="AQ123" s="20"/>
      <c r="AR123" s="20"/>
      <c r="AS123" s="20"/>
      <c r="AT123" s="20"/>
      <c r="AU123" s="20"/>
      <c r="AV123" s="191"/>
      <c r="AX123" s="20"/>
      <c r="AY123" s="20"/>
      <c r="AZ123" s="20"/>
      <c r="BA123" s="20"/>
      <c r="BB123" s="20"/>
      <c r="BC123" s="20"/>
      <c r="BD123" s="20"/>
      <c r="BE123" s="20"/>
      <c r="BF123" s="20"/>
      <c r="BG123" s="20"/>
      <c r="BH123" s="191"/>
      <c r="BJ123" s="81"/>
      <c r="BK123" s="81"/>
      <c r="BL123" s="81"/>
      <c r="BM123" s="81"/>
      <c r="BN123" s="20"/>
      <c r="BO123" s="20"/>
      <c r="BP123" s="20"/>
      <c r="BQ123" s="20"/>
      <c r="BR123" s="20"/>
      <c r="BS123" s="20"/>
      <c r="BT123" s="191"/>
    </row>
    <row r="124" spans="1:72" ht="12.75" customHeight="1">
      <c r="A124" s="167"/>
      <c r="B124" s="20"/>
      <c r="C124" s="20"/>
      <c r="D124" s="20"/>
      <c r="E124" s="20"/>
      <c r="F124" s="20"/>
      <c r="G124" s="20"/>
      <c r="H124" s="20"/>
      <c r="I124" s="20"/>
      <c r="J124" s="20"/>
      <c r="K124" s="20"/>
      <c r="L124" s="20"/>
      <c r="N124" s="20"/>
      <c r="O124" s="20"/>
      <c r="P124" s="20"/>
      <c r="Q124" s="20"/>
      <c r="R124" s="20"/>
      <c r="S124" s="20"/>
      <c r="T124" s="20"/>
      <c r="U124" s="20"/>
      <c r="V124" s="20"/>
      <c r="W124" s="20"/>
      <c r="X124" s="20"/>
      <c r="Z124" s="20"/>
      <c r="AA124" s="20"/>
      <c r="AB124" s="20"/>
      <c r="AC124" s="20"/>
      <c r="AD124" s="20"/>
      <c r="AE124" s="20"/>
      <c r="AF124" s="20"/>
      <c r="AG124" s="20"/>
      <c r="AH124" s="20"/>
      <c r="AI124" s="20"/>
      <c r="AJ124" s="191"/>
      <c r="AL124" s="20"/>
      <c r="AM124" s="20"/>
      <c r="AN124" s="20"/>
      <c r="AO124" s="20"/>
      <c r="AP124" s="20"/>
      <c r="AQ124" s="20"/>
      <c r="AR124" s="20"/>
      <c r="AS124" s="20"/>
      <c r="AT124" s="20"/>
      <c r="AU124" s="20"/>
      <c r="AV124" s="191"/>
      <c r="AX124" s="20"/>
      <c r="AY124" s="20"/>
      <c r="AZ124" s="20"/>
      <c r="BA124" s="20"/>
      <c r="BB124" s="20"/>
      <c r="BC124" s="20"/>
      <c r="BD124" s="20"/>
      <c r="BE124" s="20"/>
      <c r="BF124" s="20"/>
      <c r="BG124" s="20"/>
      <c r="BH124" s="191"/>
      <c r="BJ124" s="81"/>
      <c r="BK124" s="81"/>
      <c r="BL124" s="81"/>
      <c r="BM124" s="81"/>
      <c r="BN124" s="20"/>
      <c r="BO124" s="20"/>
      <c r="BP124" s="20"/>
      <c r="BQ124" s="20"/>
      <c r="BR124" s="20"/>
      <c r="BS124" s="20"/>
      <c r="BT124" s="191"/>
    </row>
    <row r="125" spans="1:72" ht="12.75" customHeight="1">
      <c r="A125" s="167"/>
      <c r="B125" s="20"/>
      <c r="C125" s="20"/>
      <c r="D125" s="20"/>
      <c r="E125" s="20"/>
      <c r="F125" s="20"/>
      <c r="G125" s="20"/>
      <c r="H125" s="20"/>
      <c r="I125" s="20"/>
      <c r="J125" s="20"/>
      <c r="K125" s="20"/>
      <c r="L125" s="20"/>
      <c r="N125" s="20"/>
      <c r="O125" s="20"/>
      <c r="P125" s="20"/>
      <c r="Q125" s="20"/>
      <c r="R125" s="20"/>
      <c r="S125" s="20"/>
      <c r="T125" s="20"/>
      <c r="U125" s="20"/>
      <c r="V125" s="20"/>
      <c r="W125" s="20"/>
      <c r="X125" s="20"/>
      <c r="Z125" s="20"/>
      <c r="AA125" s="20"/>
      <c r="AB125" s="20"/>
      <c r="AC125" s="20"/>
      <c r="AD125" s="20"/>
      <c r="AE125" s="20"/>
      <c r="AF125" s="20"/>
      <c r="AG125" s="20"/>
      <c r="AH125" s="20"/>
      <c r="AI125" s="20"/>
      <c r="AJ125" s="191"/>
      <c r="AL125" s="20"/>
      <c r="AM125" s="20"/>
      <c r="AN125" s="20"/>
      <c r="AO125" s="20"/>
      <c r="AP125" s="20"/>
      <c r="AQ125" s="20"/>
      <c r="AR125" s="20"/>
      <c r="AS125" s="20"/>
      <c r="AT125" s="20"/>
      <c r="AU125" s="20"/>
      <c r="AV125" s="191"/>
      <c r="AX125" s="20"/>
      <c r="AY125" s="20"/>
      <c r="AZ125" s="20"/>
      <c r="BA125" s="20"/>
      <c r="BB125" s="20"/>
      <c r="BC125" s="20"/>
      <c r="BD125" s="20"/>
      <c r="BE125" s="20"/>
      <c r="BF125" s="20"/>
      <c r="BG125" s="20"/>
      <c r="BH125" s="191"/>
      <c r="BJ125" s="81"/>
      <c r="BK125" s="81"/>
      <c r="BL125" s="81"/>
      <c r="BM125" s="81"/>
      <c r="BN125" s="20"/>
      <c r="BO125" s="20"/>
      <c r="BP125" s="20"/>
      <c r="BQ125" s="20"/>
      <c r="BR125" s="20"/>
      <c r="BS125" s="20"/>
      <c r="BT125" s="191"/>
    </row>
    <row r="126" spans="1:72" ht="12.75">
      <c r="A126" s="167"/>
      <c r="B126" s="20"/>
      <c r="C126" s="20"/>
      <c r="D126" s="20"/>
      <c r="E126" s="20"/>
      <c r="F126" s="20"/>
      <c r="G126" s="20"/>
      <c r="H126" s="20"/>
      <c r="I126" s="20"/>
      <c r="J126" s="20"/>
      <c r="K126" s="20"/>
      <c r="L126" s="20"/>
      <c r="N126" s="20"/>
      <c r="O126" s="20"/>
      <c r="P126" s="20"/>
      <c r="Q126" s="20"/>
      <c r="R126" s="20"/>
      <c r="S126" s="20"/>
      <c r="T126" s="20"/>
      <c r="U126" s="20"/>
      <c r="V126" s="20"/>
      <c r="W126" s="20"/>
      <c r="X126" s="20"/>
      <c r="Z126" s="20"/>
      <c r="AA126" s="20"/>
      <c r="AB126" s="20"/>
      <c r="AC126" s="20"/>
      <c r="AD126" s="20"/>
      <c r="AE126" s="20"/>
      <c r="AF126" s="20"/>
      <c r="AG126" s="20"/>
      <c r="AH126" s="20"/>
      <c r="AI126" s="20"/>
      <c r="AJ126" s="191"/>
      <c r="AL126" s="20"/>
      <c r="AM126" s="20"/>
      <c r="AN126" s="20"/>
      <c r="AO126" s="20"/>
      <c r="AP126" s="20"/>
      <c r="AQ126" s="20"/>
      <c r="AR126" s="20"/>
      <c r="AS126" s="20"/>
      <c r="AT126" s="20"/>
      <c r="AU126" s="20"/>
      <c r="AV126" s="191"/>
      <c r="AX126" s="20"/>
      <c r="AY126" s="20"/>
      <c r="AZ126" s="20"/>
      <c r="BA126" s="20"/>
      <c r="BB126" s="20"/>
      <c r="BC126" s="20"/>
      <c r="BD126" s="20"/>
      <c r="BE126" s="20"/>
      <c r="BF126" s="20"/>
      <c r="BG126" s="20"/>
      <c r="BH126" s="191"/>
      <c r="BJ126" s="81"/>
      <c r="BK126" s="81"/>
      <c r="BL126" s="81"/>
      <c r="BM126" s="81"/>
      <c r="BN126" s="20"/>
      <c r="BO126" s="20"/>
      <c r="BP126" s="20"/>
      <c r="BQ126" s="20"/>
      <c r="BR126" s="20"/>
      <c r="BS126" s="20"/>
      <c r="BT126" s="191"/>
    </row>
    <row r="127" spans="1:72" ht="12.75">
      <c r="A127" s="167"/>
      <c r="B127" s="20"/>
      <c r="C127" s="20"/>
      <c r="D127" s="20"/>
      <c r="E127" s="20"/>
      <c r="F127" s="20"/>
      <c r="G127" s="20"/>
      <c r="H127" s="20"/>
      <c r="I127" s="20"/>
      <c r="J127" s="20"/>
      <c r="K127" s="20"/>
      <c r="L127" s="20"/>
      <c r="N127" s="20"/>
      <c r="O127" s="20"/>
      <c r="P127" s="20"/>
      <c r="Q127" s="20"/>
      <c r="R127" s="20"/>
      <c r="S127" s="20"/>
      <c r="T127" s="20"/>
      <c r="U127" s="20"/>
      <c r="V127" s="20"/>
      <c r="W127" s="20"/>
      <c r="X127" s="20"/>
      <c r="Z127" s="20"/>
      <c r="AA127" s="20"/>
      <c r="AB127" s="20"/>
      <c r="AC127" s="20"/>
      <c r="AD127" s="20"/>
      <c r="AE127" s="20"/>
      <c r="AF127" s="20"/>
      <c r="AG127" s="20"/>
      <c r="AH127" s="20"/>
      <c r="AI127" s="20"/>
      <c r="AJ127" s="191"/>
      <c r="AL127" s="20"/>
      <c r="AM127" s="20"/>
      <c r="AN127" s="20"/>
      <c r="AO127" s="20"/>
      <c r="AP127" s="20"/>
      <c r="AQ127" s="20"/>
      <c r="AR127" s="20"/>
      <c r="AS127" s="20"/>
      <c r="AT127" s="20"/>
      <c r="AU127" s="20"/>
      <c r="AV127" s="191"/>
      <c r="AX127" s="20"/>
      <c r="AY127" s="20"/>
      <c r="AZ127" s="20"/>
      <c r="BA127" s="20"/>
      <c r="BB127" s="20"/>
      <c r="BC127" s="20"/>
      <c r="BD127" s="20"/>
      <c r="BE127" s="20"/>
      <c r="BF127" s="20"/>
      <c r="BG127" s="20"/>
      <c r="BH127" s="191"/>
      <c r="BJ127" s="81"/>
      <c r="BK127" s="81"/>
      <c r="BL127" s="81"/>
      <c r="BM127" s="81"/>
      <c r="BN127" s="20"/>
      <c r="BO127" s="20"/>
      <c r="BP127" s="20"/>
      <c r="BQ127" s="20"/>
      <c r="BR127" s="20"/>
      <c r="BS127" s="20"/>
      <c r="BT127" s="191"/>
    </row>
    <row r="128" spans="1:72" ht="12.75">
      <c r="A128" s="167"/>
      <c r="B128" s="20"/>
      <c r="C128" s="20"/>
      <c r="D128" s="20"/>
      <c r="E128" s="20"/>
      <c r="F128" s="20"/>
      <c r="G128" s="20"/>
      <c r="H128" s="20"/>
      <c r="I128" s="20"/>
      <c r="J128" s="20"/>
      <c r="K128" s="20"/>
      <c r="L128" s="20"/>
      <c r="N128" s="20"/>
      <c r="O128" s="20"/>
      <c r="P128" s="20"/>
      <c r="Q128" s="20"/>
      <c r="R128" s="20"/>
      <c r="S128" s="20"/>
      <c r="T128" s="20"/>
      <c r="U128" s="20"/>
      <c r="V128" s="20"/>
      <c r="W128" s="20"/>
      <c r="X128" s="20"/>
      <c r="Z128" s="20"/>
      <c r="AA128" s="20"/>
      <c r="AB128" s="20"/>
      <c r="AC128" s="20"/>
      <c r="AD128" s="20"/>
      <c r="AE128" s="20"/>
      <c r="AF128" s="20"/>
      <c r="AG128" s="20"/>
      <c r="AH128" s="20"/>
      <c r="AI128" s="20"/>
      <c r="AJ128" s="191"/>
      <c r="AL128" s="20"/>
      <c r="AM128" s="20"/>
      <c r="AN128" s="20"/>
      <c r="AO128" s="20"/>
      <c r="AP128" s="20"/>
      <c r="AQ128" s="20"/>
      <c r="AR128" s="20"/>
      <c r="AS128" s="20"/>
      <c r="AT128" s="20"/>
      <c r="AU128" s="20"/>
      <c r="AV128" s="191"/>
      <c r="AX128" s="20"/>
      <c r="AY128" s="20"/>
      <c r="AZ128" s="20"/>
      <c r="BA128" s="20"/>
      <c r="BB128" s="20"/>
      <c r="BC128" s="20"/>
      <c r="BD128" s="20"/>
      <c r="BE128" s="20"/>
      <c r="BF128" s="20"/>
      <c r="BG128" s="20"/>
      <c r="BH128" s="191"/>
      <c r="BJ128" s="81"/>
      <c r="BK128" s="81"/>
      <c r="BL128" s="81"/>
      <c r="BM128" s="81"/>
      <c r="BN128" s="20"/>
      <c r="BO128" s="20"/>
      <c r="BP128" s="20"/>
      <c r="BQ128" s="20"/>
      <c r="BR128" s="20"/>
      <c r="BS128" s="20"/>
      <c r="BT128" s="191"/>
    </row>
    <row r="129" spans="1:72" ht="12.75">
      <c r="A129" s="167"/>
      <c r="B129" s="20"/>
      <c r="C129" s="20"/>
      <c r="D129" s="20"/>
      <c r="E129" s="20"/>
      <c r="F129" s="20"/>
      <c r="G129" s="20"/>
      <c r="H129" s="20"/>
      <c r="I129" s="20"/>
      <c r="J129" s="20"/>
      <c r="K129" s="20"/>
      <c r="L129" s="20"/>
      <c r="N129" s="20"/>
      <c r="O129" s="20"/>
      <c r="P129" s="20"/>
      <c r="Q129" s="20"/>
      <c r="R129" s="20"/>
      <c r="S129" s="20"/>
      <c r="T129" s="20"/>
      <c r="U129" s="20"/>
      <c r="V129" s="20"/>
      <c r="W129" s="20"/>
      <c r="X129" s="20"/>
      <c r="Z129" s="20"/>
      <c r="AA129" s="20"/>
      <c r="AB129" s="20"/>
      <c r="AC129" s="20"/>
      <c r="AD129" s="20"/>
      <c r="AE129" s="20"/>
      <c r="AF129" s="20"/>
      <c r="AG129" s="20"/>
      <c r="AH129" s="20"/>
      <c r="AI129" s="20"/>
      <c r="AJ129" s="191"/>
      <c r="AL129" s="20"/>
      <c r="AM129" s="20"/>
      <c r="AN129" s="20"/>
      <c r="AO129" s="20"/>
      <c r="AP129" s="20"/>
      <c r="AQ129" s="20"/>
      <c r="AR129" s="20"/>
      <c r="AS129" s="20"/>
      <c r="AT129" s="20"/>
      <c r="AU129" s="20"/>
      <c r="AV129" s="191"/>
      <c r="AX129" s="20"/>
      <c r="AY129" s="20"/>
      <c r="AZ129" s="20"/>
      <c r="BA129" s="20"/>
      <c r="BB129" s="20"/>
      <c r="BC129" s="20"/>
      <c r="BD129" s="20"/>
      <c r="BE129" s="20"/>
      <c r="BF129" s="20"/>
      <c r="BG129" s="20"/>
      <c r="BH129" s="191"/>
      <c r="BJ129" s="81"/>
      <c r="BK129" s="81"/>
      <c r="BL129" s="81"/>
      <c r="BM129" s="81"/>
      <c r="BN129" s="20"/>
      <c r="BO129" s="20"/>
      <c r="BP129" s="20"/>
      <c r="BQ129" s="20"/>
      <c r="BR129" s="20"/>
      <c r="BS129" s="20"/>
      <c r="BT129" s="191"/>
    </row>
    <row r="130" spans="1:72" ht="12.75">
      <c r="A130" s="167"/>
      <c r="B130" s="20"/>
      <c r="C130" s="20"/>
      <c r="D130" s="20"/>
      <c r="E130" s="20"/>
      <c r="F130" s="20"/>
      <c r="G130" s="20"/>
      <c r="H130" s="20"/>
      <c r="I130" s="20"/>
      <c r="J130" s="20"/>
      <c r="K130" s="20"/>
      <c r="L130" s="20"/>
      <c r="N130" s="20"/>
      <c r="O130" s="20"/>
      <c r="P130" s="20"/>
      <c r="Q130" s="20"/>
      <c r="R130" s="20"/>
      <c r="S130" s="20"/>
      <c r="T130" s="20"/>
      <c r="U130" s="20"/>
      <c r="V130" s="20"/>
      <c r="W130" s="20"/>
      <c r="X130" s="20"/>
      <c r="Z130" s="20"/>
      <c r="AA130" s="20"/>
      <c r="AB130" s="20"/>
      <c r="AC130" s="20"/>
      <c r="AD130" s="20"/>
      <c r="AE130" s="20"/>
      <c r="AF130" s="20"/>
      <c r="AG130" s="20"/>
      <c r="AH130" s="20"/>
      <c r="AI130" s="20"/>
      <c r="AJ130" s="191"/>
      <c r="AL130" s="20"/>
      <c r="AM130" s="20"/>
      <c r="AN130" s="20"/>
      <c r="AO130" s="20"/>
      <c r="AP130" s="20"/>
      <c r="AQ130" s="20"/>
      <c r="AR130" s="20"/>
      <c r="AS130" s="20"/>
      <c r="AT130" s="20"/>
      <c r="AU130" s="20"/>
      <c r="AV130" s="191"/>
      <c r="AX130" s="20"/>
      <c r="AY130" s="20"/>
      <c r="AZ130" s="20"/>
      <c r="BA130" s="20"/>
      <c r="BB130" s="20"/>
      <c r="BC130" s="20"/>
      <c r="BD130" s="20"/>
      <c r="BE130" s="20"/>
      <c r="BF130" s="20"/>
      <c r="BG130" s="20"/>
      <c r="BH130" s="191"/>
      <c r="BJ130" s="81"/>
      <c r="BK130" s="81"/>
      <c r="BL130" s="81"/>
      <c r="BM130" s="81"/>
      <c r="BN130" s="20"/>
      <c r="BO130" s="20"/>
      <c r="BP130" s="20"/>
      <c r="BQ130" s="20"/>
      <c r="BR130" s="20"/>
      <c r="BS130" s="20"/>
      <c r="BT130" s="191"/>
    </row>
    <row r="131" spans="1:72" ht="12.75">
      <c r="A131" s="167"/>
      <c r="B131" s="20"/>
      <c r="C131" s="20"/>
      <c r="D131" s="20"/>
      <c r="E131" s="20"/>
      <c r="F131" s="20"/>
      <c r="G131" s="20"/>
      <c r="H131" s="20"/>
      <c r="I131" s="20"/>
      <c r="J131" s="20"/>
      <c r="K131" s="20"/>
      <c r="L131" s="20"/>
      <c r="N131" s="20"/>
      <c r="O131" s="20"/>
      <c r="P131" s="20"/>
      <c r="Q131" s="20"/>
      <c r="R131" s="20"/>
      <c r="S131" s="20"/>
      <c r="T131" s="20"/>
      <c r="U131" s="20"/>
      <c r="V131" s="20"/>
      <c r="W131" s="20"/>
      <c r="X131" s="20"/>
      <c r="Z131" s="20"/>
      <c r="AA131" s="20"/>
      <c r="AB131" s="20"/>
      <c r="AC131" s="20"/>
      <c r="AD131" s="20"/>
      <c r="AE131" s="20"/>
      <c r="AF131" s="20"/>
      <c r="AG131" s="20"/>
      <c r="AH131" s="20"/>
      <c r="AI131" s="20"/>
      <c r="AJ131" s="191"/>
      <c r="AL131" s="20"/>
      <c r="AM131" s="20"/>
      <c r="AN131" s="20"/>
      <c r="AO131" s="20"/>
      <c r="AP131" s="20"/>
      <c r="AQ131" s="20"/>
      <c r="AR131" s="20"/>
      <c r="AS131" s="20"/>
      <c r="AT131" s="20"/>
      <c r="AU131" s="20"/>
      <c r="AV131" s="191"/>
      <c r="AX131" s="20"/>
      <c r="AY131" s="20"/>
      <c r="AZ131" s="20"/>
      <c r="BA131" s="20"/>
      <c r="BB131" s="20"/>
      <c r="BC131" s="20"/>
      <c r="BD131" s="20"/>
      <c r="BE131" s="20"/>
      <c r="BF131" s="20"/>
      <c r="BG131" s="20"/>
      <c r="BH131" s="191"/>
      <c r="BJ131" s="81"/>
      <c r="BK131" s="81"/>
      <c r="BL131" s="81"/>
      <c r="BM131" s="81"/>
      <c r="BN131" s="20"/>
      <c r="BO131" s="20"/>
      <c r="BP131" s="20"/>
      <c r="BQ131" s="20"/>
      <c r="BR131" s="20"/>
      <c r="BS131" s="20"/>
      <c r="BT131" s="191"/>
    </row>
    <row r="132" spans="1:72" ht="12.75">
      <c r="A132" s="167"/>
      <c r="B132" s="20"/>
      <c r="C132" s="20"/>
      <c r="D132" s="20"/>
      <c r="E132" s="20"/>
      <c r="F132" s="20"/>
      <c r="G132" s="20"/>
      <c r="H132" s="20"/>
      <c r="I132" s="20"/>
      <c r="J132" s="20"/>
      <c r="K132" s="20"/>
      <c r="L132" s="20"/>
      <c r="N132" s="20"/>
      <c r="O132" s="20"/>
      <c r="P132" s="20"/>
      <c r="Q132" s="20"/>
      <c r="R132" s="20"/>
      <c r="S132" s="20"/>
      <c r="T132" s="20"/>
      <c r="U132" s="20"/>
      <c r="V132" s="20"/>
      <c r="W132" s="20"/>
      <c r="X132" s="20"/>
      <c r="Z132" s="20"/>
      <c r="AA132" s="20"/>
      <c r="AB132" s="20"/>
      <c r="AC132" s="20"/>
      <c r="AD132" s="20"/>
      <c r="AE132" s="20"/>
      <c r="AF132" s="20"/>
      <c r="AG132" s="20"/>
      <c r="AH132" s="20"/>
      <c r="AI132" s="20"/>
      <c r="AJ132" s="191"/>
      <c r="AL132" s="20"/>
      <c r="AM132" s="20"/>
      <c r="AN132" s="20"/>
      <c r="AO132" s="20"/>
      <c r="AP132" s="20"/>
      <c r="AQ132" s="20"/>
      <c r="AR132" s="20"/>
      <c r="AS132" s="20"/>
      <c r="AT132" s="20"/>
      <c r="AU132" s="20"/>
      <c r="AV132" s="191"/>
      <c r="AX132" s="20"/>
      <c r="AY132" s="20"/>
      <c r="AZ132" s="20"/>
      <c r="BA132" s="20"/>
      <c r="BB132" s="20"/>
      <c r="BC132" s="20"/>
      <c r="BD132" s="20"/>
      <c r="BE132" s="20"/>
      <c r="BF132" s="20"/>
      <c r="BG132" s="20"/>
      <c r="BH132" s="191"/>
      <c r="BJ132" s="81"/>
      <c r="BK132" s="81"/>
      <c r="BL132" s="81"/>
      <c r="BM132" s="81"/>
      <c r="BN132" s="20"/>
      <c r="BO132" s="20"/>
      <c r="BP132" s="20"/>
      <c r="BQ132" s="20"/>
      <c r="BR132" s="20"/>
      <c r="BS132" s="20"/>
      <c r="BT132" s="191"/>
    </row>
    <row r="133" spans="1:72" ht="12.75">
      <c r="A133" s="167"/>
      <c r="B133" s="20"/>
      <c r="C133" s="20"/>
      <c r="D133" s="20"/>
      <c r="E133" s="20"/>
      <c r="F133" s="20"/>
      <c r="G133" s="20"/>
      <c r="H133" s="20"/>
      <c r="I133" s="20"/>
      <c r="J133" s="20"/>
      <c r="K133" s="20"/>
      <c r="L133" s="20"/>
      <c r="N133" s="20"/>
      <c r="O133" s="20"/>
      <c r="P133" s="20"/>
      <c r="Q133" s="20"/>
      <c r="R133" s="20"/>
      <c r="S133" s="20"/>
      <c r="T133" s="20"/>
      <c r="U133" s="20"/>
      <c r="V133" s="20"/>
      <c r="W133" s="20"/>
      <c r="X133" s="20"/>
      <c r="Z133" s="20"/>
      <c r="AA133" s="20"/>
      <c r="AB133" s="20"/>
      <c r="AC133" s="20"/>
      <c r="AD133" s="20"/>
      <c r="AE133" s="20"/>
      <c r="AF133" s="20"/>
      <c r="AG133" s="20"/>
      <c r="AH133" s="20"/>
      <c r="AI133" s="20"/>
      <c r="AJ133" s="191"/>
      <c r="AL133" s="20"/>
      <c r="AM133" s="20"/>
      <c r="AN133" s="20"/>
      <c r="AO133" s="20"/>
      <c r="AP133" s="20"/>
      <c r="AQ133" s="20"/>
      <c r="AR133" s="20"/>
      <c r="AS133" s="20"/>
      <c r="AT133" s="20"/>
      <c r="AU133" s="20"/>
      <c r="AV133" s="191"/>
      <c r="AX133" s="20"/>
      <c r="AY133" s="20"/>
      <c r="AZ133" s="20"/>
      <c r="BA133" s="20"/>
      <c r="BB133" s="20"/>
      <c r="BC133" s="20"/>
      <c r="BD133" s="20"/>
      <c r="BE133" s="20"/>
      <c r="BF133" s="20"/>
      <c r="BG133" s="20"/>
      <c r="BH133" s="191"/>
      <c r="BJ133" s="81"/>
      <c r="BK133" s="81"/>
      <c r="BL133" s="81"/>
      <c r="BM133" s="81"/>
      <c r="BN133" s="20"/>
      <c r="BO133" s="20"/>
      <c r="BP133" s="20"/>
      <c r="BQ133" s="20"/>
      <c r="BR133" s="20"/>
      <c r="BS133" s="20"/>
      <c r="BT133" s="191"/>
    </row>
    <row r="134" spans="1:72" ht="12.75">
      <c r="A134" s="167"/>
      <c r="B134" s="20"/>
      <c r="C134" s="20"/>
      <c r="D134" s="20"/>
      <c r="E134" s="20"/>
      <c r="F134" s="20"/>
      <c r="G134" s="20"/>
      <c r="H134" s="20"/>
      <c r="I134" s="20"/>
      <c r="J134" s="20"/>
      <c r="K134" s="20"/>
      <c r="L134" s="20"/>
      <c r="N134" s="20"/>
      <c r="O134" s="20"/>
      <c r="P134" s="20"/>
      <c r="Q134" s="20"/>
      <c r="R134" s="20"/>
      <c r="S134" s="20"/>
      <c r="T134" s="20"/>
      <c r="U134" s="20"/>
      <c r="V134" s="20"/>
      <c r="W134" s="20"/>
      <c r="X134" s="20"/>
      <c r="Z134" s="20"/>
      <c r="AA134" s="20"/>
      <c r="AB134" s="20"/>
      <c r="AC134" s="20"/>
      <c r="AD134" s="20"/>
      <c r="AE134" s="20"/>
      <c r="AF134" s="20"/>
      <c r="AG134" s="20"/>
      <c r="AH134" s="20"/>
      <c r="AI134" s="20"/>
      <c r="AJ134" s="191"/>
      <c r="AL134" s="20"/>
      <c r="AM134" s="20"/>
      <c r="AN134" s="20"/>
      <c r="AO134" s="20"/>
      <c r="AP134" s="20"/>
      <c r="AQ134" s="20"/>
      <c r="AR134" s="20"/>
      <c r="AS134" s="20"/>
      <c r="AT134" s="20"/>
      <c r="AU134" s="20"/>
      <c r="AV134" s="191"/>
      <c r="AX134" s="20"/>
      <c r="AY134" s="20"/>
      <c r="AZ134" s="20"/>
      <c r="BA134" s="20"/>
      <c r="BB134" s="20"/>
      <c r="BC134" s="20"/>
      <c r="BD134" s="20"/>
      <c r="BE134" s="20"/>
      <c r="BF134" s="20"/>
      <c r="BG134" s="20"/>
      <c r="BH134" s="191"/>
      <c r="BJ134" s="81"/>
      <c r="BK134" s="81"/>
      <c r="BL134" s="81"/>
      <c r="BM134" s="81"/>
      <c r="BN134" s="20"/>
      <c r="BO134" s="20"/>
      <c r="BP134" s="20"/>
      <c r="BQ134" s="20"/>
      <c r="BR134" s="20"/>
      <c r="BS134" s="20"/>
      <c r="BT134" s="191"/>
    </row>
    <row r="135" spans="1:72" ht="12.75">
      <c r="A135" s="167"/>
      <c r="B135" s="20"/>
      <c r="C135" s="20"/>
      <c r="D135" s="20"/>
      <c r="E135" s="20"/>
      <c r="F135" s="20"/>
      <c r="G135" s="20"/>
      <c r="H135" s="20"/>
      <c r="I135" s="20"/>
      <c r="J135" s="20"/>
      <c r="K135" s="20"/>
      <c r="L135" s="20"/>
      <c r="N135" s="20"/>
      <c r="O135" s="20"/>
      <c r="P135" s="20"/>
      <c r="Q135" s="20"/>
      <c r="R135" s="20"/>
      <c r="S135" s="20"/>
      <c r="T135" s="20"/>
      <c r="U135" s="20"/>
      <c r="V135" s="20"/>
      <c r="W135" s="20"/>
      <c r="X135" s="20"/>
      <c r="Z135" s="20"/>
      <c r="AA135" s="20"/>
      <c r="AB135" s="20"/>
      <c r="AC135" s="20"/>
      <c r="AD135" s="20"/>
      <c r="AE135" s="20"/>
      <c r="AF135" s="20"/>
      <c r="AG135" s="20"/>
      <c r="AH135" s="20"/>
      <c r="AI135" s="20"/>
      <c r="AJ135" s="191"/>
      <c r="AL135" s="20"/>
      <c r="AM135" s="20"/>
      <c r="AN135" s="20"/>
      <c r="AO135" s="20"/>
      <c r="AP135" s="20"/>
      <c r="AQ135" s="20"/>
      <c r="AR135" s="20"/>
      <c r="AS135" s="20"/>
      <c r="AT135" s="20"/>
      <c r="AU135" s="20"/>
      <c r="AV135" s="191"/>
      <c r="AX135" s="20"/>
      <c r="AY135" s="20"/>
      <c r="AZ135" s="20"/>
      <c r="BA135" s="20"/>
      <c r="BB135" s="20"/>
      <c r="BC135" s="20"/>
      <c r="BD135" s="20"/>
      <c r="BE135" s="20"/>
      <c r="BF135" s="20"/>
      <c r="BG135" s="20"/>
      <c r="BH135" s="191"/>
      <c r="BJ135" s="81"/>
      <c r="BK135" s="81"/>
      <c r="BL135" s="81"/>
      <c r="BM135" s="81"/>
      <c r="BN135" s="20"/>
      <c r="BO135" s="20"/>
      <c r="BP135" s="20"/>
      <c r="BQ135" s="20"/>
      <c r="BR135" s="20"/>
      <c r="BS135" s="20"/>
      <c r="BT135" s="191"/>
    </row>
    <row r="136" spans="1:72" ht="12.75">
      <c r="A136" s="167"/>
      <c r="B136" s="20"/>
      <c r="C136" s="20"/>
      <c r="D136" s="20"/>
      <c r="E136" s="20"/>
      <c r="F136" s="20"/>
      <c r="G136" s="20"/>
      <c r="H136" s="20"/>
      <c r="I136" s="20"/>
      <c r="J136" s="20"/>
      <c r="K136" s="20"/>
      <c r="L136" s="20"/>
      <c r="N136" s="20"/>
      <c r="O136" s="20"/>
      <c r="P136" s="20"/>
      <c r="Q136" s="20"/>
      <c r="R136" s="20"/>
      <c r="S136" s="20"/>
      <c r="T136" s="20"/>
      <c r="U136" s="20"/>
      <c r="V136" s="20"/>
      <c r="W136" s="20"/>
      <c r="X136" s="20"/>
      <c r="Z136" s="20"/>
      <c r="AA136" s="20"/>
      <c r="AB136" s="20"/>
      <c r="AC136" s="20"/>
      <c r="AD136" s="20"/>
      <c r="AE136" s="20"/>
      <c r="AF136" s="20"/>
      <c r="AG136" s="20"/>
      <c r="AH136" s="20"/>
      <c r="AI136" s="20"/>
      <c r="AJ136" s="191"/>
      <c r="AL136" s="20"/>
      <c r="AM136" s="20"/>
      <c r="AN136" s="20"/>
      <c r="AO136" s="20"/>
      <c r="AP136" s="20"/>
      <c r="AQ136" s="20"/>
      <c r="AR136" s="20"/>
      <c r="AS136" s="20"/>
      <c r="AT136" s="20"/>
      <c r="AU136" s="20"/>
      <c r="AV136" s="191"/>
      <c r="AX136" s="20"/>
      <c r="AY136" s="20"/>
      <c r="AZ136" s="20"/>
      <c r="BA136" s="20"/>
      <c r="BB136" s="20"/>
      <c r="BC136" s="20"/>
      <c r="BD136" s="20"/>
      <c r="BE136" s="20"/>
      <c r="BF136" s="20"/>
      <c r="BG136" s="20"/>
      <c r="BH136" s="191"/>
      <c r="BJ136" s="81"/>
      <c r="BK136" s="81"/>
      <c r="BL136" s="81"/>
      <c r="BM136" s="81"/>
      <c r="BN136" s="20"/>
      <c r="BO136" s="20"/>
      <c r="BP136" s="20"/>
      <c r="BQ136" s="20"/>
      <c r="BR136" s="20"/>
      <c r="BS136" s="20"/>
      <c r="BT136" s="191"/>
    </row>
    <row r="137" spans="1:72" ht="12.75">
      <c r="A137" s="167"/>
      <c r="B137" s="20"/>
      <c r="C137" s="20"/>
      <c r="D137" s="20"/>
      <c r="E137" s="20"/>
      <c r="F137" s="20"/>
      <c r="G137" s="20"/>
      <c r="H137" s="20"/>
      <c r="I137" s="20"/>
      <c r="J137" s="20"/>
      <c r="K137" s="20"/>
      <c r="L137" s="20"/>
      <c r="N137" s="20"/>
      <c r="O137" s="20"/>
      <c r="P137" s="20"/>
      <c r="Q137" s="20"/>
      <c r="R137" s="20"/>
      <c r="S137" s="20"/>
      <c r="T137" s="20"/>
      <c r="U137" s="20"/>
      <c r="V137" s="20"/>
      <c r="W137" s="20"/>
      <c r="X137" s="20"/>
      <c r="Z137" s="20"/>
      <c r="AA137" s="20"/>
      <c r="AB137" s="20"/>
      <c r="AC137" s="20"/>
      <c r="AD137" s="20"/>
      <c r="AE137" s="20"/>
      <c r="AF137" s="20"/>
      <c r="AG137" s="20"/>
      <c r="AH137" s="20"/>
      <c r="AI137" s="20"/>
      <c r="AJ137" s="191"/>
      <c r="AL137" s="20"/>
      <c r="AM137" s="20"/>
      <c r="AN137" s="20"/>
      <c r="AO137" s="20"/>
      <c r="AP137" s="20"/>
      <c r="AQ137" s="20"/>
      <c r="AR137" s="20"/>
      <c r="AS137" s="20"/>
      <c r="AT137" s="20"/>
      <c r="AU137" s="20"/>
      <c r="AV137" s="191"/>
      <c r="AX137" s="20"/>
      <c r="AY137" s="20"/>
      <c r="AZ137" s="20"/>
      <c r="BA137" s="20"/>
      <c r="BB137" s="20"/>
      <c r="BC137" s="20"/>
      <c r="BD137" s="20"/>
      <c r="BE137" s="20"/>
      <c r="BF137" s="20"/>
      <c r="BG137" s="20"/>
      <c r="BH137" s="191"/>
      <c r="BJ137" s="81"/>
      <c r="BK137" s="81"/>
      <c r="BL137" s="81"/>
      <c r="BM137" s="81"/>
      <c r="BN137" s="20"/>
      <c r="BO137" s="20"/>
      <c r="BP137" s="20"/>
      <c r="BQ137" s="20"/>
      <c r="BR137" s="20"/>
      <c r="BS137" s="20"/>
      <c r="BT137" s="191"/>
    </row>
    <row r="138" spans="1:72" ht="12.75">
      <c r="A138" s="167"/>
      <c r="B138" s="20"/>
      <c r="C138" s="20"/>
      <c r="D138" s="20"/>
      <c r="E138" s="20"/>
      <c r="F138" s="20"/>
      <c r="G138" s="20"/>
      <c r="H138" s="20"/>
      <c r="I138" s="20"/>
      <c r="J138" s="20"/>
      <c r="K138" s="20"/>
      <c r="L138" s="20"/>
      <c r="N138" s="20"/>
      <c r="O138" s="20"/>
      <c r="P138" s="20"/>
      <c r="Q138" s="20"/>
      <c r="R138" s="20"/>
      <c r="S138" s="20"/>
      <c r="T138" s="20"/>
      <c r="U138" s="20"/>
      <c r="V138" s="20"/>
      <c r="W138" s="20"/>
      <c r="X138" s="20"/>
      <c r="Z138" s="20"/>
      <c r="AA138" s="20"/>
      <c r="AB138" s="20"/>
      <c r="AC138" s="20"/>
      <c r="AD138" s="20"/>
      <c r="AE138" s="20"/>
      <c r="AF138" s="20"/>
      <c r="AG138" s="20"/>
      <c r="AH138" s="20"/>
      <c r="AI138" s="20"/>
      <c r="AJ138" s="191"/>
      <c r="AL138" s="20"/>
      <c r="AM138" s="20"/>
      <c r="AN138" s="20"/>
      <c r="AO138" s="20"/>
      <c r="AP138" s="20"/>
      <c r="AQ138" s="20"/>
      <c r="AR138" s="20"/>
      <c r="AS138" s="20"/>
      <c r="AT138" s="20"/>
      <c r="AU138" s="20"/>
      <c r="AV138" s="191"/>
      <c r="AX138" s="20"/>
      <c r="AY138" s="20"/>
      <c r="AZ138" s="20"/>
      <c r="BA138" s="20"/>
      <c r="BB138" s="20"/>
      <c r="BC138" s="20"/>
      <c r="BD138" s="20"/>
      <c r="BE138" s="20"/>
      <c r="BF138" s="20"/>
      <c r="BG138" s="20"/>
      <c r="BH138" s="191"/>
      <c r="BJ138" s="81"/>
      <c r="BK138" s="81"/>
      <c r="BL138" s="81"/>
      <c r="BM138" s="81"/>
      <c r="BN138" s="20"/>
      <c r="BO138" s="20"/>
      <c r="BP138" s="20"/>
      <c r="BQ138" s="20"/>
      <c r="BR138" s="20"/>
      <c r="BS138" s="20"/>
      <c r="BT138" s="191"/>
    </row>
    <row r="139" spans="1:72" ht="12.75">
      <c r="A139" s="167"/>
      <c r="B139" s="20"/>
      <c r="C139" s="20"/>
      <c r="D139" s="20"/>
      <c r="E139" s="20"/>
      <c r="F139" s="20"/>
      <c r="G139" s="20"/>
      <c r="H139" s="20"/>
      <c r="I139" s="20"/>
      <c r="J139" s="20"/>
      <c r="K139" s="20"/>
      <c r="L139" s="20"/>
      <c r="N139" s="20"/>
      <c r="O139" s="20"/>
      <c r="P139" s="20"/>
      <c r="Q139" s="20"/>
      <c r="R139" s="20"/>
      <c r="S139" s="20"/>
      <c r="T139" s="20"/>
      <c r="U139" s="20"/>
      <c r="V139" s="20"/>
      <c r="W139" s="20"/>
      <c r="X139" s="20"/>
      <c r="Z139" s="20"/>
      <c r="AA139" s="20"/>
      <c r="AB139" s="20"/>
      <c r="AC139" s="20"/>
      <c r="AD139" s="20"/>
      <c r="AE139" s="20"/>
      <c r="AF139" s="20"/>
      <c r="AG139" s="20"/>
      <c r="AH139" s="20"/>
      <c r="AI139" s="20"/>
      <c r="AJ139" s="191"/>
      <c r="AL139" s="20"/>
      <c r="AM139" s="20"/>
      <c r="AN139" s="20"/>
      <c r="AO139" s="20"/>
      <c r="AP139" s="20"/>
      <c r="AQ139" s="20"/>
      <c r="AR139" s="20"/>
      <c r="AS139" s="20"/>
      <c r="AT139" s="20"/>
      <c r="AU139" s="20"/>
      <c r="AV139" s="191"/>
      <c r="AX139" s="20"/>
      <c r="AY139" s="20"/>
      <c r="AZ139" s="20"/>
      <c r="BA139" s="20"/>
      <c r="BB139" s="20"/>
      <c r="BC139" s="20"/>
      <c r="BD139" s="20"/>
      <c r="BE139" s="20"/>
      <c r="BF139" s="20"/>
      <c r="BG139" s="20"/>
      <c r="BH139" s="191"/>
      <c r="BJ139" s="81"/>
      <c r="BK139" s="81"/>
      <c r="BL139" s="81"/>
      <c r="BM139" s="81"/>
      <c r="BN139" s="20"/>
      <c r="BO139" s="20"/>
      <c r="BP139" s="20"/>
      <c r="BQ139" s="20"/>
      <c r="BR139" s="20"/>
      <c r="BS139" s="20"/>
      <c r="BT139" s="191"/>
    </row>
    <row r="140" spans="1:72" ht="12.75">
      <c r="A140" s="167"/>
      <c r="B140" s="20"/>
      <c r="C140" s="20"/>
      <c r="D140" s="20"/>
      <c r="E140" s="20"/>
      <c r="F140" s="20"/>
      <c r="G140" s="20"/>
      <c r="H140" s="20"/>
      <c r="I140" s="20"/>
      <c r="J140" s="20"/>
      <c r="K140" s="20"/>
      <c r="L140" s="20"/>
      <c r="N140" s="20"/>
      <c r="O140" s="20"/>
      <c r="P140" s="20"/>
      <c r="Q140" s="20"/>
      <c r="R140" s="20"/>
      <c r="S140" s="20"/>
      <c r="T140" s="20"/>
      <c r="U140" s="20"/>
      <c r="V140" s="20"/>
      <c r="W140" s="20"/>
      <c r="X140" s="20"/>
      <c r="Z140" s="20"/>
      <c r="AA140" s="20"/>
      <c r="AB140" s="20"/>
      <c r="AC140" s="20"/>
      <c r="AD140" s="20"/>
      <c r="AE140" s="20"/>
      <c r="AF140" s="20"/>
      <c r="AG140" s="20"/>
      <c r="AH140" s="20"/>
      <c r="AI140" s="20"/>
      <c r="AJ140" s="191"/>
      <c r="AL140" s="20"/>
      <c r="AM140" s="20"/>
      <c r="AN140" s="20"/>
      <c r="AO140" s="20"/>
      <c r="AP140" s="20"/>
      <c r="AQ140" s="20"/>
      <c r="AR140" s="20"/>
      <c r="AS140" s="20"/>
      <c r="AT140" s="20"/>
      <c r="AU140" s="20"/>
      <c r="AV140" s="191"/>
      <c r="AX140" s="20"/>
      <c r="AY140" s="20"/>
      <c r="AZ140" s="20"/>
      <c r="BA140" s="20"/>
      <c r="BB140" s="20"/>
      <c r="BC140" s="20"/>
      <c r="BD140" s="20"/>
      <c r="BE140" s="20"/>
      <c r="BF140" s="20"/>
      <c r="BG140" s="20"/>
      <c r="BH140" s="191"/>
      <c r="BJ140" s="81"/>
      <c r="BK140" s="81"/>
      <c r="BL140" s="81"/>
      <c r="BM140" s="81"/>
      <c r="BN140" s="20"/>
      <c r="BO140" s="20"/>
      <c r="BP140" s="20"/>
      <c r="BQ140" s="20"/>
      <c r="BR140" s="20"/>
      <c r="BS140" s="20"/>
      <c r="BT140" s="191"/>
    </row>
    <row r="141" spans="1:72" ht="12.75">
      <c r="A141" s="167"/>
      <c r="B141" s="20"/>
      <c r="C141" s="20"/>
      <c r="D141" s="20"/>
      <c r="E141" s="20"/>
      <c r="F141" s="20"/>
      <c r="G141" s="20"/>
      <c r="H141" s="20"/>
      <c r="I141" s="20"/>
      <c r="J141" s="20"/>
      <c r="K141" s="20"/>
      <c r="L141" s="20"/>
      <c r="N141" s="20"/>
      <c r="O141" s="20"/>
      <c r="P141" s="20"/>
      <c r="Q141" s="20"/>
      <c r="R141" s="20"/>
      <c r="S141" s="20"/>
      <c r="T141" s="20"/>
      <c r="U141" s="20"/>
      <c r="V141" s="20"/>
      <c r="W141" s="20"/>
      <c r="X141" s="20"/>
      <c r="Z141" s="20"/>
      <c r="AA141" s="20"/>
      <c r="AB141" s="20"/>
      <c r="AC141" s="20"/>
      <c r="AD141" s="20"/>
      <c r="AE141" s="20"/>
      <c r="AF141" s="20"/>
      <c r="AG141" s="20"/>
      <c r="AH141" s="20"/>
      <c r="AI141" s="20"/>
      <c r="AJ141" s="191"/>
      <c r="AL141" s="20"/>
      <c r="AM141" s="20"/>
      <c r="AN141" s="20"/>
      <c r="AO141" s="20"/>
      <c r="AP141" s="20"/>
      <c r="AQ141" s="20"/>
      <c r="AR141" s="20"/>
      <c r="AS141" s="20"/>
      <c r="AT141" s="20"/>
      <c r="AU141" s="20"/>
      <c r="AV141" s="191"/>
      <c r="AX141" s="20"/>
      <c r="AY141" s="20"/>
      <c r="AZ141" s="20"/>
      <c r="BA141" s="20"/>
      <c r="BB141" s="20"/>
      <c r="BC141" s="20"/>
      <c r="BD141" s="20"/>
      <c r="BE141" s="20"/>
      <c r="BF141" s="20"/>
      <c r="BG141" s="20"/>
      <c r="BH141" s="191"/>
      <c r="BJ141" s="81"/>
      <c r="BK141" s="81"/>
      <c r="BL141" s="81"/>
      <c r="BM141" s="81"/>
      <c r="BN141" s="20"/>
      <c r="BO141" s="20"/>
      <c r="BP141" s="20"/>
      <c r="BQ141" s="20"/>
      <c r="BR141" s="20"/>
      <c r="BS141" s="20"/>
      <c r="BT141" s="191"/>
    </row>
    <row r="142" spans="1:72" ht="12.75">
      <c r="A142" s="167"/>
      <c r="B142" s="20"/>
      <c r="C142" s="20"/>
      <c r="D142" s="20"/>
      <c r="E142" s="20"/>
      <c r="F142" s="20"/>
      <c r="G142" s="20"/>
      <c r="H142" s="20"/>
      <c r="I142" s="20"/>
      <c r="J142" s="20"/>
      <c r="K142" s="20"/>
      <c r="L142" s="20"/>
      <c r="N142" s="20"/>
      <c r="O142" s="20"/>
      <c r="P142" s="20"/>
      <c r="Q142" s="20"/>
      <c r="R142" s="20"/>
      <c r="S142" s="20"/>
      <c r="T142" s="20"/>
      <c r="U142" s="20"/>
      <c r="V142" s="20"/>
      <c r="W142" s="20"/>
      <c r="X142" s="20"/>
      <c r="Z142" s="20"/>
      <c r="AA142" s="20"/>
      <c r="AB142" s="20"/>
      <c r="AC142" s="20"/>
      <c r="AD142" s="20"/>
      <c r="AE142" s="20"/>
      <c r="AF142" s="20"/>
      <c r="AG142" s="20"/>
      <c r="AH142" s="20"/>
      <c r="AI142" s="20"/>
      <c r="AJ142" s="191"/>
      <c r="AL142" s="20"/>
      <c r="AM142" s="20"/>
      <c r="AN142" s="20"/>
      <c r="AO142" s="20"/>
      <c r="AP142" s="20"/>
      <c r="AQ142" s="20"/>
      <c r="AR142" s="20"/>
      <c r="AS142" s="20"/>
      <c r="AT142" s="20"/>
      <c r="AU142" s="20"/>
      <c r="AV142" s="191"/>
      <c r="AX142" s="20"/>
      <c r="AY142" s="20"/>
      <c r="AZ142" s="20"/>
      <c r="BA142" s="20"/>
      <c r="BB142" s="20"/>
      <c r="BC142" s="20"/>
      <c r="BD142" s="20"/>
      <c r="BE142" s="20"/>
      <c r="BF142" s="20"/>
      <c r="BG142" s="20"/>
      <c r="BH142" s="191"/>
      <c r="BJ142" s="81"/>
      <c r="BK142" s="81"/>
      <c r="BL142" s="81"/>
      <c r="BM142" s="81"/>
      <c r="BN142" s="20"/>
      <c r="BO142" s="20"/>
      <c r="BP142" s="20"/>
      <c r="BQ142" s="20"/>
      <c r="BR142" s="20"/>
      <c r="BS142" s="20"/>
      <c r="BT142" s="191"/>
    </row>
    <row r="143" spans="1:72" ht="12.75">
      <c r="A143" s="167"/>
      <c r="B143" s="20"/>
      <c r="C143" s="20"/>
      <c r="D143" s="20"/>
      <c r="E143" s="20"/>
      <c r="F143" s="20"/>
      <c r="G143" s="20"/>
      <c r="H143" s="20"/>
      <c r="I143" s="20"/>
      <c r="J143" s="20"/>
      <c r="K143" s="20"/>
      <c r="L143" s="20"/>
      <c r="N143" s="20"/>
      <c r="O143" s="20"/>
      <c r="P143" s="20"/>
      <c r="Q143" s="20"/>
      <c r="R143" s="20"/>
      <c r="S143" s="20"/>
      <c r="T143" s="20"/>
      <c r="U143" s="20"/>
      <c r="V143" s="20"/>
      <c r="W143" s="20"/>
      <c r="X143" s="20"/>
      <c r="Z143" s="20"/>
      <c r="AA143" s="20"/>
      <c r="AB143" s="20"/>
      <c r="AC143" s="20"/>
      <c r="AD143" s="20"/>
      <c r="AE143" s="20"/>
      <c r="AF143" s="20"/>
      <c r="AG143" s="20"/>
      <c r="AH143" s="20"/>
      <c r="AI143" s="20"/>
      <c r="AJ143" s="191"/>
      <c r="AL143" s="20"/>
      <c r="AM143" s="20"/>
      <c r="AN143" s="20"/>
      <c r="AO143" s="20"/>
      <c r="AP143" s="20"/>
      <c r="AQ143" s="20"/>
      <c r="AR143" s="20"/>
      <c r="AS143" s="20"/>
      <c r="AT143" s="20"/>
      <c r="AU143" s="20"/>
      <c r="AV143" s="191"/>
      <c r="AX143" s="20"/>
      <c r="AY143" s="20"/>
      <c r="AZ143" s="20"/>
      <c r="BA143" s="20"/>
      <c r="BB143" s="20"/>
      <c r="BC143" s="20"/>
      <c r="BD143" s="20"/>
      <c r="BE143" s="20"/>
      <c r="BF143" s="20"/>
      <c r="BG143" s="20"/>
      <c r="BH143" s="191"/>
      <c r="BJ143" s="81"/>
      <c r="BK143" s="81"/>
      <c r="BL143" s="81"/>
      <c r="BM143" s="81"/>
      <c r="BN143" s="20"/>
      <c r="BO143" s="20"/>
      <c r="BP143" s="20"/>
      <c r="BQ143" s="20"/>
      <c r="BR143" s="20"/>
      <c r="BS143" s="20"/>
      <c r="BT143" s="191"/>
    </row>
    <row r="144" spans="1:72" ht="12.75">
      <c r="A144" s="167"/>
      <c r="B144" s="20"/>
      <c r="C144" s="20"/>
      <c r="D144" s="20"/>
      <c r="E144" s="20"/>
      <c r="F144" s="20"/>
      <c r="G144" s="20"/>
      <c r="H144" s="20"/>
      <c r="I144" s="20"/>
      <c r="J144" s="20"/>
      <c r="K144" s="20"/>
      <c r="L144" s="20"/>
      <c r="N144" s="20"/>
      <c r="O144" s="20"/>
      <c r="P144" s="20"/>
      <c r="Q144" s="20"/>
      <c r="R144" s="20"/>
      <c r="S144" s="20"/>
      <c r="T144" s="20"/>
      <c r="U144" s="20"/>
      <c r="V144" s="20"/>
      <c r="W144" s="20"/>
      <c r="X144" s="20"/>
      <c r="Z144" s="20"/>
      <c r="AA144" s="20"/>
      <c r="AB144" s="20"/>
      <c r="AC144" s="20"/>
      <c r="AD144" s="20"/>
      <c r="AE144" s="20"/>
      <c r="AF144" s="20"/>
      <c r="AG144" s="20"/>
      <c r="AH144" s="20"/>
      <c r="AI144" s="20"/>
      <c r="AJ144" s="191"/>
      <c r="AL144" s="20"/>
      <c r="AM144" s="20"/>
      <c r="AN144" s="20"/>
      <c r="AO144" s="20"/>
      <c r="AP144" s="20"/>
      <c r="AQ144" s="20"/>
      <c r="AR144" s="20"/>
      <c r="AS144" s="20"/>
      <c r="AT144" s="20"/>
      <c r="AU144" s="20"/>
      <c r="AV144" s="191"/>
      <c r="AX144" s="20"/>
      <c r="AY144" s="20"/>
      <c r="AZ144" s="20"/>
      <c r="BA144" s="20"/>
      <c r="BB144" s="20"/>
      <c r="BC144" s="20"/>
      <c r="BD144" s="20"/>
      <c r="BE144" s="20"/>
      <c r="BF144" s="20"/>
      <c r="BG144" s="20"/>
      <c r="BH144" s="191"/>
      <c r="BJ144" s="81"/>
      <c r="BK144" s="81"/>
      <c r="BL144" s="81"/>
      <c r="BM144" s="81"/>
      <c r="BN144" s="20"/>
      <c r="BO144" s="20"/>
      <c r="BP144" s="20"/>
      <c r="BQ144" s="20"/>
      <c r="BR144" s="20"/>
      <c r="BS144" s="20"/>
      <c r="BT144" s="191"/>
    </row>
    <row r="145" spans="1:72" ht="12.75">
      <c r="A145" s="167"/>
      <c r="B145" s="20"/>
      <c r="C145" s="20"/>
      <c r="D145" s="20"/>
      <c r="E145" s="20"/>
      <c r="F145" s="20"/>
      <c r="G145" s="20"/>
      <c r="H145" s="20"/>
      <c r="I145" s="20"/>
      <c r="J145" s="20"/>
      <c r="K145" s="20"/>
      <c r="L145" s="20"/>
      <c r="N145" s="20"/>
      <c r="O145" s="20"/>
      <c r="P145" s="20"/>
      <c r="Q145" s="20"/>
      <c r="R145" s="20"/>
      <c r="S145" s="20"/>
      <c r="T145" s="20"/>
      <c r="U145" s="20"/>
      <c r="V145" s="20"/>
      <c r="W145" s="20"/>
      <c r="X145" s="20"/>
      <c r="Z145" s="20"/>
      <c r="AA145" s="20"/>
      <c r="AB145" s="20"/>
      <c r="AC145" s="20"/>
      <c r="AD145" s="20"/>
      <c r="AE145" s="20"/>
      <c r="AF145" s="20"/>
      <c r="AG145" s="20"/>
      <c r="AH145" s="20"/>
      <c r="AI145" s="20"/>
      <c r="AJ145" s="191"/>
      <c r="AL145" s="20"/>
      <c r="AM145" s="20"/>
      <c r="AN145" s="20"/>
      <c r="AO145" s="20"/>
      <c r="AP145" s="20"/>
      <c r="AQ145" s="20"/>
      <c r="AR145" s="20"/>
      <c r="AS145" s="20"/>
      <c r="AT145" s="20"/>
      <c r="AU145" s="20"/>
      <c r="AV145" s="191"/>
      <c r="AX145" s="20"/>
      <c r="AY145" s="20"/>
      <c r="AZ145" s="20"/>
      <c r="BA145" s="20"/>
      <c r="BB145" s="20"/>
      <c r="BC145" s="20"/>
      <c r="BD145" s="20"/>
      <c r="BE145" s="20"/>
      <c r="BF145" s="20"/>
      <c r="BG145" s="20"/>
      <c r="BH145" s="191"/>
      <c r="BJ145" s="81"/>
      <c r="BK145" s="81"/>
      <c r="BL145" s="81"/>
      <c r="BM145" s="81"/>
      <c r="BN145" s="20"/>
      <c r="BO145" s="20"/>
      <c r="BP145" s="20"/>
      <c r="BQ145" s="20"/>
      <c r="BR145" s="20"/>
      <c r="BS145" s="20"/>
      <c r="BT145" s="191"/>
    </row>
    <row r="146" spans="1:72" ht="12.75">
      <c r="A146" s="167"/>
      <c r="B146" s="20"/>
      <c r="C146" s="20"/>
      <c r="D146" s="20"/>
      <c r="E146" s="20"/>
      <c r="F146" s="20"/>
      <c r="G146" s="20"/>
      <c r="H146" s="20"/>
      <c r="I146" s="20"/>
      <c r="J146" s="20"/>
      <c r="K146" s="20"/>
      <c r="L146" s="20"/>
      <c r="N146" s="20"/>
      <c r="O146" s="20"/>
      <c r="P146" s="20"/>
      <c r="Q146" s="20"/>
      <c r="R146" s="20"/>
      <c r="S146" s="20"/>
      <c r="T146" s="20"/>
      <c r="U146" s="20"/>
      <c r="V146" s="20"/>
      <c r="W146" s="20"/>
      <c r="X146" s="20"/>
      <c r="Z146" s="20"/>
      <c r="AA146" s="20"/>
      <c r="AB146" s="20"/>
      <c r="AC146" s="20"/>
      <c r="AD146" s="20"/>
      <c r="AE146" s="20"/>
      <c r="AF146" s="20"/>
      <c r="AG146" s="20"/>
      <c r="AH146" s="20"/>
      <c r="AI146" s="20"/>
      <c r="AJ146" s="191"/>
      <c r="AL146" s="20"/>
      <c r="AM146" s="20"/>
      <c r="AN146" s="20"/>
      <c r="AO146" s="20"/>
      <c r="AP146" s="20"/>
      <c r="AQ146" s="20"/>
      <c r="AR146" s="20"/>
      <c r="AS146" s="20"/>
      <c r="AT146" s="20"/>
      <c r="AU146" s="20"/>
      <c r="AV146" s="191"/>
      <c r="AX146" s="20"/>
      <c r="AY146" s="20"/>
      <c r="AZ146" s="20"/>
      <c r="BA146" s="20"/>
      <c r="BB146" s="20"/>
      <c r="BC146" s="20"/>
      <c r="BD146" s="20"/>
      <c r="BE146" s="20"/>
      <c r="BF146" s="20"/>
      <c r="BG146" s="20"/>
      <c r="BH146" s="191"/>
      <c r="BJ146" s="81"/>
      <c r="BK146" s="81"/>
      <c r="BL146" s="81"/>
      <c r="BM146" s="81"/>
      <c r="BN146" s="20"/>
      <c r="BO146" s="20"/>
      <c r="BP146" s="20"/>
      <c r="BQ146" s="20"/>
      <c r="BR146" s="20"/>
      <c r="BS146" s="20"/>
      <c r="BT146" s="191"/>
    </row>
    <row r="147" spans="1:72" ht="12.75">
      <c r="A147" s="167"/>
      <c r="B147" s="20"/>
      <c r="C147" s="20"/>
      <c r="D147" s="20"/>
      <c r="E147" s="20"/>
      <c r="F147" s="20"/>
      <c r="G147" s="20"/>
      <c r="H147" s="20"/>
      <c r="I147" s="20"/>
      <c r="J147" s="20"/>
      <c r="K147" s="20"/>
      <c r="L147" s="20"/>
      <c r="N147" s="20"/>
      <c r="O147" s="20"/>
      <c r="P147" s="20"/>
      <c r="Q147" s="20"/>
      <c r="R147" s="20"/>
      <c r="S147" s="20"/>
      <c r="T147" s="20"/>
      <c r="U147" s="20"/>
      <c r="V147" s="20"/>
      <c r="W147" s="20"/>
      <c r="X147" s="20"/>
      <c r="Z147" s="20"/>
      <c r="AA147" s="20"/>
      <c r="AB147" s="20"/>
      <c r="AC147" s="20"/>
      <c r="AD147" s="20"/>
      <c r="AE147" s="20"/>
      <c r="AF147" s="20"/>
      <c r="AG147" s="20"/>
      <c r="AH147" s="20"/>
      <c r="AI147" s="20"/>
      <c r="AJ147" s="191"/>
      <c r="AL147" s="20"/>
      <c r="AM147" s="20"/>
      <c r="AN147" s="20"/>
      <c r="AO147" s="20"/>
      <c r="AP147" s="20"/>
      <c r="AQ147" s="20"/>
      <c r="AR147" s="20"/>
      <c r="AS147" s="20"/>
      <c r="AT147" s="20"/>
      <c r="AU147" s="20"/>
      <c r="AV147" s="191"/>
      <c r="AX147" s="20"/>
      <c r="AY147" s="20"/>
      <c r="AZ147" s="20"/>
      <c r="BA147" s="20"/>
      <c r="BB147" s="20"/>
      <c r="BC147" s="20"/>
      <c r="BD147" s="20"/>
      <c r="BE147" s="20"/>
      <c r="BF147" s="20"/>
      <c r="BG147" s="20"/>
      <c r="BH147" s="191"/>
      <c r="BJ147" s="81"/>
      <c r="BK147" s="81"/>
      <c r="BL147" s="81"/>
      <c r="BM147" s="81"/>
      <c r="BN147" s="20"/>
      <c r="BO147" s="20"/>
      <c r="BP147" s="20"/>
      <c r="BQ147" s="20"/>
      <c r="BR147" s="20"/>
      <c r="BS147" s="20"/>
      <c r="BT147" s="191"/>
    </row>
    <row r="148" spans="1:72" ht="12.75">
      <c r="A148" s="167"/>
      <c r="B148" s="20"/>
      <c r="C148" s="20"/>
      <c r="D148" s="20"/>
      <c r="E148" s="20"/>
      <c r="F148" s="20"/>
      <c r="G148" s="20"/>
      <c r="H148" s="20"/>
      <c r="I148" s="20"/>
      <c r="J148" s="20"/>
      <c r="K148" s="20"/>
      <c r="L148" s="20"/>
      <c r="N148" s="20"/>
      <c r="O148" s="20"/>
      <c r="P148" s="20"/>
      <c r="Q148" s="20"/>
      <c r="R148" s="20"/>
      <c r="S148" s="20"/>
      <c r="T148" s="20"/>
      <c r="U148" s="20"/>
      <c r="V148" s="20"/>
      <c r="W148" s="20"/>
      <c r="X148" s="20"/>
      <c r="Z148" s="20"/>
      <c r="AA148" s="20"/>
      <c r="AB148" s="20"/>
      <c r="AC148" s="20"/>
      <c r="AD148" s="20"/>
      <c r="AE148" s="20"/>
      <c r="AF148" s="20"/>
      <c r="AG148" s="20"/>
      <c r="AH148" s="20"/>
      <c r="AI148" s="20"/>
      <c r="AJ148" s="191"/>
      <c r="AL148" s="20"/>
      <c r="AM148" s="20"/>
      <c r="AN148" s="20"/>
      <c r="AO148" s="20"/>
      <c r="AP148" s="20"/>
      <c r="AQ148" s="20"/>
      <c r="AR148" s="20"/>
      <c r="AS148" s="20"/>
      <c r="AT148" s="20"/>
      <c r="AU148" s="20"/>
      <c r="AV148" s="191"/>
      <c r="AX148" s="20"/>
      <c r="AY148" s="20"/>
      <c r="AZ148" s="20"/>
      <c r="BA148" s="20"/>
      <c r="BB148" s="20"/>
      <c r="BC148" s="20"/>
      <c r="BD148" s="20"/>
      <c r="BE148" s="20"/>
      <c r="BF148" s="20"/>
      <c r="BG148" s="20"/>
      <c r="BH148" s="191"/>
      <c r="BJ148" s="81"/>
      <c r="BK148" s="81"/>
      <c r="BL148" s="81"/>
      <c r="BM148" s="81"/>
      <c r="BN148" s="20"/>
      <c r="BO148" s="20"/>
      <c r="BP148" s="20"/>
      <c r="BQ148" s="20"/>
      <c r="BR148" s="20"/>
      <c r="BS148" s="20"/>
      <c r="BT148" s="191"/>
    </row>
    <row r="149" spans="1:72" ht="12.75">
      <c r="A149" s="167"/>
      <c r="B149" s="20"/>
      <c r="C149" s="20"/>
      <c r="D149" s="20"/>
      <c r="E149" s="20"/>
      <c r="F149" s="20"/>
      <c r="G149" s="20"/>
      <c r="H149" s="20"/>
      <c r="I149" s="20"/>
      <c r="J149" s="20"/>
      <c r="K149" s="20"/>
      <c r="L149" s="20"/>
      <c r="N149" s="20"/>
      <c r="O149" s="20"/>
      <c r="P149" s="20"/>
      <c r="Q149" s="20"/>
      <c r="R149" s="20"/>
      <c r="S149" s="20"/>
      <c r="T149" s="20"/>
      <c r="U149" s="20"/>
      <c r="V149" s="20"/>
      <c r="W149" s="20"/>
      <c r="X149" s="20"/>
      <c r="Z149" s="20"/>
      <c r="AA149" s="20"/>
      <c r="AB149" s="20"/>
      <c r="AC149" s="20"/>
      <c r="AD149" s="20"/>
      <c r="AE149" s="20"/>
      <c r="AF149" s="20"/>
      <c r="AG149" s="20"/>
      <c r="AH149" s="20"/>
      <c r="AI149" s="20"/>
      <c r="AJ149" s="191"/>
      <c r="AL149" s="20"/>
      <c r="AM149" s="20"/>
      <c r="AN149" s="20"/>
      <c r="AO149" s="20"/>
      <c r="AP149" s="20"/>
      <c r="AQ149" s="20"/>
      <c r="AR149" s="20"/>
      <c r="AS149" s="20"/>
      <c r="AT149" s="20"/>
      <c r="AU149" s="20"/>
      <c r="AV149" s="191"/>
      <c r="AX149" s="20"/>
      <c r="AY149" s="20"/>
      <c r="AZ149" s="20"/>
      <c r="BA149" s="20"/>
      <c r="BB149" s="20"/>
      <c r="BC149" s="20"/>
      <c r="BD149" s="20"/>
      <c r="BE149" s="20"/>
      <c r="BF149" s="20"/>
      <c r="BG149" s="20"/>
      <c r="BH149" s="191"/>
      <c r="BJ149" s="81"/>
      <c r="BK149" s="81"/>
      <c r="BL149" s="81"/>
      <c r="BM149" s="81"/>
      <c r="BN149" s="20"/>
      <c r="BO149" s="20"/>
      <c r="BP149" s="20"/>
      <c r="BQ149" s="20"/>
      <c r="BR149" s="20"/>
      <c r="BS149" s="20"/>
      <c r="BT149" s="191"/>
    </row>
  </sheetData>
  <sheetProtection/>
  <printOptions/>
  <pageMargins left="0.35433070866141736" right="0.2755905511811024"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4.xml><?xml version="1.0" encoding="utf-8"?>
<worksheet xmlns="http://schemas.openxmlformats.org/spreadsheetml/2006/main" xmlns:r="http://schemas.openxmlformats.org/officeDocument/2006/relationships">
  <dimension ref="A1:CZ1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6" bestFit="1" customWidth="1"/>
    <col min="2" max="11" width="8.7109375" style="106" customWidth="1"/>
    <col min="12" max="12" width="8.7109375" style="7" customWidth="1"/>
    <col min="13" max="13" width="1.7109375" style="7" customWidth="1"/>
    <col min="14" max="14" width="14.57421875" style="7" bestFit="1" customWidth="1"/>
    <col min="15" max="15" width="10.421875" style="7" bestFit="1" customWidth="1"/>
    <col min="16" max="16" width="9.140625" style="7" customWidth="1"/>
    <col min="17" max="17" width="11.00390625" style="7" bestFit="1" customWidth="1"/>
    <col min="18" max="18" width="10.8515625" style="7" bestFit="1" customWidth="1"/>
    <col min="19" max="19" width="10.140625" style="7" bestFit="1" customWidth="1"/>
    <col min="20" max="20" width="11.00390625" style="7" bestFit="1" customWidth="1"/>
    <col min="21" max="23" width="10.7109375" style="7" bestFit="1" customWidth="1"/>
    <col min="24" max="24" width="12.00390625" style="7" bestFit="1" customWidth="1"/>
    <col min="25" max="25" width="15.140625" style="7" bestFit="1" customWidth="1"/>
    <col min="26" max="26" width="12.7109375" style="7" bestFit="1" customWidth="1"/>
    <col min="27" max="28" width="12.00390625" style="7" bestFit="1" customWidth="1"/>
    <col min="29" max="29" width="11.421875" style="7" customWidth="1"/>
    <col min="30" max="30" width="10.28125" style="7" bestFit="1" customWidth="1"/>
    <col min="31" max="31" width="11.421875" style="7" customWidth="1"/>
    <col min="32" max="32" width="10.8515625" style="7" bestFit="1" customWidth="1"/>
    <col min="33" max="33" width="10.421875" style="7" bestFit="1" customWidth="1"/>
    <col min="34" max="35" width="11.421875" style="7" customWidth="1"/>
    <col min="36" max="36" width="15.140625" style="7" bestFit="1" customWidth="1"/>
    <col min="37" max="40" width="12.00390625" style="7" bestFit="1" customWidth="1"/>
    <col min="41" max="41" width="13.8515625" style="7" bestFit="1" customWidth="1"/>
    <col min="42" max="42" width="11.00390625" style="7" bestFit="1" customWidth="1"/>
    <col min="43" max="43" width="10.7109375" style="7" bestFit="1" customWidth="1"/>
    <col min="44" max="57" width="12.00390625" style="7" bestFit="1" customWidth="1"/>
    <col min="58" max="58" width="13.8515625" style="7" bestFit="1" customWidth="1"/>
    <col min="59" max="59" width="10.421875" style="7" bestFit="1" customWidth="1"/>
    <col min="60" max="60" width="9.140625" style="7" customWidth="1"/>
    <col min="61" max="62" width="12.00390625" style="7" bestFit="1" customWidth="1"/>
    <col min="63" max="63" width="12.7109375" style="7" bestFit="1" customWidth="1"/>
    <col min="64" max="64" width="14.57421875" style="7" bestFit="1" customWidth="1"/>
    <col min="65" max="69" width="12.00390625" style="7" bestFit="1" customWidth="1"/>
    <col min="70" max="70" width="13.8515625" style="7" bestFit="1" customWidth="1"/>
    <col min="71" max="71" width="11.421875" style="7" customWidth="1"/>
    <col min="72" max="73" width="12.00390625" style="7" bestFit="1" customWidth="1"/>
    <col min="74" max="74" width="11.00390625" style="7" bestFit="1" customWidth="1"/>
    <col min="75" max="75" width="10.8515625" style="7" bestFit="1" customWidth="1"/>
    <col min="76" max="76" width="9.421875" style="7" bestFit="1" customWidth="1"/>
    <col min="77" max="77" width="11.00390625" style="7" bestFit="1" customWidth="1"/>
    <col min="78" max="80" width="10.7109375" style="7" bestFit="1" customWidth="1"/>
    <col min="81" max="81" width="12.00390625" style="7" bestFit="1" customWidth="1"/>
    <col min="82" max="83" width="12.7109375" style="7" bestFit="1" customWidth="1"/>
    <col min="84" max="16384" width="12.7109375" style="7" customWidth="1"/>
  </cols>
  <sheetData>
    <row r="1" spans="1:76" s="9" customFormat="1" ht="19.5" customHeight="1">
      <c r="A1" s="160" t="s">
        <v>296</v>
      </c>
      <c r="B1" s="19"/>
      <c r="C1" s="19"/>
      <c r="D1" s="19"/>
      <c r="E1" s="19"/>
      <c r="F1" s="19"/>
      <c r="G1" s="19"/>
      <c r="H1" s="19"/>
      <c r="I1" s="19"/>
      <c r="J1" s="19"/>
      <c r="K1" s="19"/>
      <c r="L1" s="19"/>
      <c r="M1" s="19"/>
      <c r="N1" s="19"/>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61" t="s">
        <v>138</v>
      </c>
      <c r="B2" s="19"/>
      <c r="C2" s="19"/>
      <c r="D2" s="19"/>
      <c r="E2" s="19"/>
      <c r="F2" s="19"/>
      <c r="G2" s="19"/>
      <c r="H2" s="19"/>
      <c r="I2" s="19"/>
      <c r="J2" s="19"/>
      <c r="K2" s="19"/>
      <c r="L2" s="19"/>
      <c r="M2" s="19"/>
      <c r="N2" s="19"/>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62"/>
      <c r="B3" s="21"/>
      <c r="C3" s="21"/>
      <c r="D3" s="21"/>
      <c r="E3" s="21"/>
      <c r="F3" s="21"/>
      <c r="G3" s="21"/>
      <c r="H3" s="21"/>
      <c r="I3" s="21"/>
      <c r="J3" s="21"/>
      <c r="K3" s="21"/>
      <c r="L3" s="21"/>
      <c r="M3" s="21"/>
      <c r="N3" s="21"/>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1" s="42" customFormat="1" ht="18">
      <c r="A4" s="160" t="s">
        <v>22</v>
      </c>
      <c r="B4" s="90"/>
      <c r="C4" s="90"/>
      <c r="D4" s="90"/>
      <c r="E4" s="90"/>
      <c r="F4" s="90"/>
      <c r="G4" s="90"/>
      <c r="H4" s="90"/>
      <c r="I4" s="90"/>
      <c r="J4" s="90"/>
      <c r="K4" s="90"/>
    </row>
    <row r="5" spans="2:11" s="42" customFormat="1" ht="9" customHeight="1">
      <c r="B5" s="90"/>
      <c r="C5" s="90"/>
      <c r="D5" s="90"/>
      <c r="E5" s="90"/>
      <c r="F5" s="90"/>
      <c r="G5" s="90"/>
      <c r="H5" s="90"/>
      <c r="I5" s="90"/>
      <c r="J5" s="90"/>
      <c r="K5" s="90"/>
    </row>
    <row r="6" spans="1:12" s="105" customFormat="1" ht="19.5" customHeight="1" thickBot="1">
      <c r="A6" s="91" t="s">
        <v>65</v>
      </c>
      <c r="B6" s="41" t="s">
        <v>119</v>
      </c>
      <c r="C6" s="41" t="s">
        <v>121</v>
      </c>
      <c r="D6" s="41" t="s">
        <v>122</v>
      </c>
      <c r="E6" s="41" t="s">
        <v>123</v>
      </c>
      <c r="F6" s="83">
        <v>2013</v>
      </c>
      <c r="G6" s="41" t="s">
        <v>124</v>
      </c>
      <c r="H6" s="41" t="s">
        <v>130</v>
      </c>
      <c r="I6" s="41" t="s">
        <v>133</v>
      </c>
      <c r="J6" s="41" t="s">
        <v>134</v>
      </c>
      <c r="K6" s="83">
        <v>2014</v>
      </c>
      <c r="L6" s="18" t="s">
        <v>125</v>
      </c>
    </row>
    <row r="7" spans="1:12" s="71" customFormat="1" ht="12.75" customHeight="1" thickBot="1">
      <c r="A7" s="151" t="s">
        <v>68</v>
      </c>
      <c r="B7" s="146">
        <v>32048.49124</v>
      </c>
      <c r="C7" s="146">
        <v>26775.97755</v>
      </c>
      <c r="D7" s="146">
        <v>25143.52098</v>
      </c>
      <c r="E7" s="146">
        <v>26804.8205</v>
      </c>
      <c r="F7" s="147">
        <f>SUM(B7:E7)</f>
        <v>110772.81027</v>
      </c>
      <c r="G7" s="146">
        <v>33963.16003</v>
      </c>
      <c r="H7" s="146">
        <v>29457.002680000005</v>
      </c>
      <c r="I7" s="146">
        <v>28780.71007</v>
      </c>
      <c r="J7" s="146">
        <v>30052.16528</v>
      </c>
      <c r="K7" s="147">
        <f>SUM(G7:J7)</f>
        <v>122253.03806</v>
      </c>
      <c r="L7" s="199">
        <f>IF(OR(AND(F7&lt;0,K7&gt;0),AND(F7&gt;0,K7&lt;0),F7=0,F7="-",K7="-"),"-",(K7-F7)/F7)</f>
        <v>0.10363759628394237</v>
      </c>
    </row>
    <row r="8" spans="1:12" s="66" customFormat="1" ht="12.75" customHeight="1">
      <c r="A8" s="46" t="s">
        <v>3</v>
      </c>
      <c r="B8" s="49">
        <v>16671.47818</v>
      </c>
      <c r="C8" s="49">
        <v>16291.138050000001</v>
      </c>
      <c r="D8" s="49">
        <v>16637.1716</v>
      </c>
      <c r="E8" s="49">
        <v>17027.892340000006</v>
      </c>
      <c r="F8" s="45">
        <f>SUM(B8:E8)</f>
        <v>66627.68017</v>
      </c>
      <c r="G8" s="49">
        <v>16686.10728</v>
      </c>
      <c r="H8" s="49">
        <v>16700.126699999997</v>
      </c>
      <c r="I8" s="49">
        <v>17035.23182</v>
      </c>
      <c r="J8" s="49">
        <v>17852.243870000006</v>
      </c>
      <c r="K8" s="45">
        <f>SUM(G8:J8)</f>
        <v>68273.70967000001</v>
      </c>
      <c r="L8" s="199">
        <f>IF(OR(AND(F8&lt;0,K8&gt;0),AND(F8&gt;0,K8&lt;0),F8=0,F8="-",K8="-"),"-",(K8-F8)/F8)</f>
        <v>0.024704889856590726</v>
      </c>
    </row>
    <row r="9" spans="1:12" ht="12.75" customHeight="1">
      <c r="A9" s="43" t="s">
        <v>72</v>
      </c>
      <c r="L9" s="117"/>
    </row>
    <row r="10" spans="1:12" s="66" customFormat="1" ht="12.75" customHeight="1">
      <c r="A10" s="169" t="s">
        <v>4</v>
      </c>
      <c r="B10" s="49">
        <v>5166.45842</v>
      </c>
      <c r="C10" s="49">
        <v>5413.3619100000005</v>
      </c>
      <c r="D10" s="49">
        <v>5129.159810000001</v>
      </c>
      <c r="E10" s="49">
        <v>5209.222439999998</v>
      </c>
      <c r="F10" s="45">
        <f aca="true" t="shared" si="0" ref="F10:F26">SUM(B10:E10)</f>
        <v>20918.202579999997</v>
      </c>
      <c r="G10" s="49">
        <v>5139.11933</v>
      </c>
      <c r="H10" s="49">
        <v>5538.00027</v>
      </c>
      <c r="I10" s="49">
        <v>5298.9679</v>
      </c>
      <c r="J10" s="49">
        <v>5466.896879999997</v>
      </c>
      <c r="K10" s="45">
        <f aca="true" t="shared" si="1" ref="K10:K26">SUM(G10:J10)</f>
        <v>21442.984379999994</v>
      </c>
      <c r="L10" s="117">
        <f aca="true" t="shared" si="2" ref="L10:L28">IF(OR(AND(F10&lt;0,K10&gt;0),AND(F10&gt;0,K10&lt;0),F10=0,F10="-",K10="-"),"-",(K10-F10)/F10)</f>
        <v>0.0250873275556545</v>
      </c>
    </row>
    <row r="11" spans="1:12" s="66" customFormat="1" ht="12.75" customHeight="1">
      <c r="A11" s="169" t="s">
        <v>38</v>
      </c>
      <c r="B11" s="49">
        <v>-220.6294</v>
      </c>
      <c r="C11" s="49">
        <v>-708.5748299999999</v>
      </c>
      <c r="D11" s="49">
        <v>-561.6931799999999</v>
      </c>
      <c r="E11" s="49">
        <v>-376.9635900000003</v>
      </c>
      <c r="F11" s="45">
        <f t="shared" si="0"/>
        <v>-1867.861</v>
      </c>
      <c r="G11" s="49">
        <v>-249.6209</v>
      </c>
      <c r="H11" s="49">
        <v>-22.187219999999968</v>
      </c>
      <c r="I11" s="49">
        <v>-176.86223999999999</v>
      </c>
      <c r="J11" s="49">
        <v>-852.00328</v>
      </c>
      <c r="K11" s="45">
        <f t="shared" si="1"/>
        <v>-1300.67364</v>
      </c>
      <c r="L11" s="117">
        <f t="shared" si="2"/>
        <v>-0.3036560857579874</v>
      </c>
    </row>
    <row r="12" spans="1:12" s="66" customFormat="1" ht="12.75" customHeight="1">
      <c r="A12" s="169" t="s">
        <v>48</v>
      </c>
      <c r="B12" s="49">
        <v>878.6568599999999</v>
      </c>
      <c r="C12" s="49">
        <v>733.1807100000002</v>
      </c>
      <c r="D12" s="49">
        <v>557.4057499999999</v>
      </c>
      <c r="E12" s="49">
        <v>1164.8728499999997</v>
      </c>
      <c r="F12" s="45">
        <f t="shared" si="0"/>
        <v>3334.11617</v>
      </c>
      <c r="G12" s="49">
        <v>780.23053</v>
      </c>
      <c r="H12" s="49">
        <v>783.11492</v>
      </c>
      <c r="I12" s="49">
        <v>709.0536399999999</v>
      </c>
      <c r="J12" s="49">
        <v>932.7379500000002</v>
      </c>
      <c r="K12" s="45">
        <f t="shared" si="1"/>
        <v>3205.13704</v>
      </c>
      <c r="L12" s="117">
        <f t="shared" si="2"/>
        <v>-0.03868465387035381</v>
      </c>
    </row>
    <row r="13" spans="1:12" s="66" customFormat="1" ht="12.75" customHeight="1">
      <c r="A13" s="169" t="s">
        <v>52</v>
      </c>
      <c r="B13" s="49">
        <v>-110.09223</v>
      </c>
      <c r="C13" s="49">
        <v>-102.53862000000001</v>
      </c>
      <c r="D13" s="49">
        <v>-93.25219000000004</v>
      </c>
      <c r="E13" s="49">
        <v>-115.2600799999999</v>
      </c>
      <c r="F13" s="45">
        <f t="shared" si="0"/>
        <v>-421.14311999999995</v>
      </c>
      <c r="G13" s="49">
        <v>-97.73545000000004</v>
      </c>
      <c r="H13" s="49">
        <v>-101.75651000000008</v>
      </c>
      <c r="I13" s="49">
        <v>-103.10945999999996</v>
      </c>
      <c r="J13" s="49">
        <v>-112.20186000000001</v>
      </c>
      <c r="K13" s="45">
        <f t="shared" si="1"/>
        <v>-414.8032800000001</v>
      </c>
      <c r="L13" s="117">
        <f t="shared" si="2"/>
        <v>-0.015053884769623847</v>
      </c>
    </row>
    <row r="14" spans="1:12" s="66" customFormat="1" ht="12.75" customHeight="1">
      <c r="A14" s="169" t="s">
        <v>49</v>
      </c>
      <c r="B14" s="49">
        <v>-63.16959</v>
      </c>
      <c r="C14" s="49">
        <v>-117.34676000000002</v>
      </c>
      <c r="D14" s="49">
        <v>-27.005139999999983</v>
      </c>
      <c r="E14" s="49">
        <v>-90.17567</v>
      </c>
      <c r="F14" s="45">
        <f t="shared" si="0"/>
        <v>-297.69716</v>
      </c>
      <c r="G14" s="49">
        <v>-296.08068</v>
      </c>
      <c r="H14" s="49">
        <v>-50.46744000000001</v>
      </c>
      <c r="I14" s="49">
        <v>-106.28833000000003</v>
      </c>
      <c r="J14" s="49">
        <v>-244.27375999999992</v>
      </c>
      <c r="K14" s="45">
        <f t="shared" si="1"/>
        <v>-697.1102099999999</v>
      </c>
      <c r="L14" s="117">
        <f t="shared" si="2"/>
        <v>1.3416757150118594</v>
      </c>
    </row>
    <row r="15" spans="1:12" s="67" customFormat="1" ht="12.75" customHeight="1">
      <c r="A15" s="383" t="s">
        <v>12</v>
      </c>
      <c r="B15" s="49">
        <v>-208.05732999999998</v>
      </c>
      <c r="C15" s="49">
        <v>-217.31241</v>
      </c>
      <c r="D15" s="49">
        <v>-227.24290000000008</v>
      </c>
      <c r="E15" s="49">
        <v>-252.34832999999992</v>
      </c>
      <c r="F15" s="193">
        <f t="shared" si="0"/>
        <v>-904.96097</v>
      </c>
      <c r="G15" s="49">
        <v>-199.03955</v>
      </c>
      <c r="H15" s="49">
        <v>-232.26147</v>
      </c>
      <c r="I15" s="49">
        <v>-261.31236</v>
      </c>
      <c r="J15" s="49">
        <v>-268.76403000000005</v>
      </c>
      <c r="K15" s="193">
        <f t="shared" si="1"/>
        <v>-961.37741</v>
      </c>
      <c r="L15" s="121">
        <f t="shared" si="2"/>
        <v>0.0623412963323712</v>
      </c>
    </row>
    <row r="16" spans="1:12" s="6" customFormat="1" ht="12.75">
      <c r="A16" s="171" t="s">
        <v>73</v>
      </c>
      <c r="B16" s="172">
        <f>SUM(B10:B15)</f>
        <v>5443.16673</v>
      </c>
      <c r="C16" s="172">
        <f>SUM(C10:C15)</f>
        <v>5000.77</v>
      </c>
      <c r="D16" s="172">
        <f>SUM(D10:D15)</f>
        <v>4777.37215</v>
      </c>
      <c r="E16" s="172">
        <f>SUM(E10:E15)</f>
        <v>5539.347619999998</v>
      </c>
      <c r="F16" s="173">
        <f t="shared" si="0"/>
        <v>20760.656499999997</v>
      </c>
      <c r="G16" s="172">
        <f>SUM(G10:G15)</f>
        <v>5076.87328</v>
      </c>
      <c r="H16" s="172">
        <f>SUM(H10:H15)</f>
        <v>5914.442549999999</v>
      </c>
      <c r="I16" s="172">
        <f>SUM(I10:I15)</f>
        <v>5360.4491499999995</v>
      </c>
      <c r="J16" s="172">
        <f>SUM(J10:J15)</f>
        <v>4922.391899999996</v>
      </c>
      <c r="K16" s="173">
        <f t="shared" si="1"/>
        <v>21274.156879999995</v>
      </c>
      <c r="L16" s="117">
        <f t="shared" si="2"/>
        <v>0.02473430356116136</v>
      </c>
    </row>
    <row r="17" spans="1:12" s="66" customFormat="1" ht="12.75" customHeight="1">
      <c r="A17" s="46" t="s">
        <v>26</v>
      </c>
      <c r="B17" s="49">
        <v>2754.09992</v>
      </c>
      <c r="C17" s="49">
        <v>2678.822599999999</v>
      </c>
      <c r="D17" s="49">
        <v>2583.4575700000005</v>
      </c>
      <c r="E17" s="49">
        <v>2475.678609999999</v>
      </c>
      <c r="F17" s="45">
        <f t="shared" si="0"/>
        <v>10492.058699999998</v>
      </c>
      <c r="G17" s="49">
        <v>2408.0095499999998</v>
      </c>
      <c r="H17" s="49">
        <v>2537.3259100000005</v>
      </c>
      <c r="I17" s="49">
        <v>2590.41432</v>
      </c>
      <c r="J17" s="49">
        <v>2583.56588</v>
      </c>
      <c r="K17" s="45">
        <f t="shared" si="1"/>
        <v>10119.31566</v>
      </c>
      <c r="L17" s="117">
        <f t="shared" si="2"/>
        <v>-0.03552620612006275</v>
      </c>
    </row>
    <row r="18" spans="1:12" s="66" customFormat="1" ht="12.75" customHeight="1">
      <c r="A18" s="46" t="s">
        <v>0</v>
      </c>
      <c r="B18" s="49">
        <v>60.15831</v>
      </c>
      <c r="C18" s="49">
        <v>41.60916</v>
      </c>
      <c r="D18" s="49">
        <v>42.173850000000016</v>
      </c>
      <c r="E18" s="49">
        <v>65.25419</v>
      </c>
      <c r="F18" s="45">
        <f t="shared" si="0"/>
        <v>209.19551</v>
      </c>
      <c r="G18" s="49">
        <v>77.65138</v>
      </c>
      <c r="H18" s="49">
        <v>45.590360000000004</v>
      </c>
      <c r="I18" s="49">
        <v>37.161829999999995</v>
      </c>
      <c r="J18" s="49">
        <v>55.32612</v>
      </c>
      <c r="K18" s="45">
        <f t="shared" si="1"/>
        <v>215.72969</v>
      </c>
      <c r="L18" s="117">
        <f t="shared" si="2"/>
        <v>0.03123480040274283</v>
      </c>
    </row>
    <row r="19" spans="1:12" s="66" customFormat="1" ht="12.75" customHeight="1">
      <c r="A19" s="46" t="s">
        <v>9</v>
      </c>
      <c r="B19" s="49">
        <v>-11637.41777</v>
      </c>
      <c r="C19" s="49">
        <v>-11972.51386</v>
      </c>
      <c r="D19" s="49">
        <v>-11874.028720000002</v>
      </c>
      <c r="E19" s="49">
        <v>-12318.278909999994</v>
      </c>
      <c r="F19" s="45">
        <f t="shared" si="0"/>
        <v>-47802.239259999995</v>
      </c>
      <c r="G19" s="49">
        <v>-11809.15519</v>
      </c>
      <c r="H19" s="49">
        <v>-12257.293080000001</v>
      </c>
      <c r="I19" s="49">
        <v>-12367.567529999993</v>
      </c>
      <c r="J19" s="49">
        <v>-13215.870890000006</v>
      </c>
      <c r="K19" s="45">
        <f t="shared" si="1"/>
        <v>-49649.88669</v>
      </c>
      <c r="L19" s="117">
        <f t="shared" si="2"/>
        <v>0.03865190122057903</v>
      </c>
    </row>
    <row r="20" spans="1:12" s="66" customFormat="1" ht="12.75" customHeight="1">
      <c r="A20" s="46" t="s">
        <v>10</v>
      </c>
      <c r="B20" s="49">
        <v>-4098.66964</v>
      </c>
      <c r="C20" s="49">
        <v>-3070.8488799999996</v>
      </c>
      <c r="D20" s="49">
        <v>-3247.6528700000017</v>
      </c>
      <c r="E20" s="49">
        <v>-3572.6166999999987</v>
      </c>
      <c r="F20" s="45">
        <f t="shared" si="0"/>
        <v>-13989.78809</v>
      </c>
      <c r="G20" s="49">
        <v>-3439.63982</v>
      </c>
      <c r="H20" s="49">
        <v>-3598.30435</v>
      </c>
      <c r="I20" s="49">
        <v>-3418.7483199999997</v>
      </c>
      <c r="J20" s="49">
        <v>-3472.2544000000016</v>
      </c>
      <c r="K20" s="45">
        <f t="shared" si="1"/>
        <v>-13928.946890000001</v>
      </c>
      <c r="L20" s="117">
        <f t="shared" si="2"/>
        <v>-0.004348972236648006</v>
      </c>
    </row>
    <row r="21" spans="1:12" s="66" customFormat="1" ht="12.75" customHeight="1">
      <c r="A21" s="46" t="s">
        <v>5</v>
      </c>
      <c r="B21" s="49">
        <v>-14.380709999999999</v>
      </c>
      <c r="C21" s="49">
        <v>-14.400830000000001</v>
      </c>
      <c r="D21" s="49">
        <v>-17.907400000000003</v>
      </c>
      <c r="E21" s="49">
        <v>-39.70519</v>
      </c>
      <c r="F21" s="45">
        <f t="shared" si="0"/>
        <v>-86.39413</v>
      </c>
      <c r="G21" s="49">
        <v>-8.907020000000001</v>
      </c>
      <c r="H21" s="49">
        <v>-14.904659999999998</v>
      </c>
      <c r="I21" s="49">
        <v>-7.118470000000002</v>
      </c>
      <c r="J21" s="49">
        <v>-13.833209999999994</v>
      </c>
      <c r="K21" s="45">
        <f t="shared" si="1"/>
        <v>-44.76335999999999</v>
      </c>
      <c r="L21" s="117">
        <f t="shared" si="2"/>
        <v>-0.48187035392335115</v>
      </c>
    </row>
    <row r="22" spans="1:12" s="66" customFormat="1" ht="22.5">
      <c r="A22" s="354" t="s">
        <v>136</v>
      </c>
      <c r="B22" s="49">
        <v>-5464.12296</v>
      </c>
      <c r="C22" s="49">
        <v>-5785.623120000001</v>
      </c>
      <c r="D22" s="49">
        <v>-5581.065340000001</v>
      </c>
      <c r="E22" s="49">
        <v>-6000.462439999999</v>
      </c>
      <c r="F22" s="45">
        <f t="shared" si="0"/>
        <v>-22831.27386</v>
      </c>
      <c r="G22" s="49">
        <v>-5451.62663</v>
      </c>
      <c r="H22" s="49">
        <v>-5704.39007</v>
      </c>
      <c r="I22" s="49">
        <v>-5839.317789999997</v>
      </c>
      <c r="J22" s="49">
        <v>-6355.295249999999</v>
      </c>
      <c r="K22" s="45">
        <f t="shared" si="1"/>
        <v>-23350.629739999997</v>
      </c>
      <c r="L22" s="117">
        <f t="shared" si="2"/>
        <v>0.022747564730056437</v>
      </c>
    </row>
    <row r="23" spans="1:12" s="66" customFormat="1" ht="12.75" customHeight="1">
      <c r="A23" s="46" t="s">
        <v>14</v>
      </c>
      <c r="B23" s="49">
        <v>-778.24574</v>
      </c>
      <c r="C23" s="49">
        <v>-787.8359899999999</v>
      </c>
      <c r="D23" s="49">
        <v>-788.2641600000002</v>
      </c>
      <c r="E23" s="49">
        <v>-683.5839799999999</v>
      </c>
      <c r="F23" s="45">
        <f t="shared" si="0"/>
        <v>-3037.92987</v>
      </c>
      <c r="G23" s="49">
        <v>-782.26239</v>
      </c>
      <c r="H23" s="49">
        <v>-830.2714100000002</v>
      </c>
      <c r="I23" s="49">
        <v>-846.89284</v>
      </c>
      <c r="J23" s="49">
        <v>-778.4952799999996</v>
      </c>
      <c r="K23" s="45">
        <f t="shared" si="1"/>
        <v>-3237.92192</v>
      </c>
      <c r="L23" s="117">
        <f t="shared" si="2"/>
        <v>0.06583168754978529</v>
      </c>
    </row>
    <row r="24" spans="1:12" s="67" customFormat="1" ht="12.75" customHeight="1">
      <c r="A24" s="46" t="s">
        <v>128</v>
      </c>
      <c r="B24" s="49">
        <v>0</v>
      </c>
      <c r="C24" s="49">
        <v>0</v>
      </c>
      <c r="D24" s="49">
        <v>0</v>
      </c>
      <c r="E24" s="49">
        <v>0</v>
      </c>
      <c r="F24" s="45">
        <f t="shared" si="0"/>
        <v>0</v>
      </c>
      <c r="G24" s="49">
        <v>-4.6327</v>
      </c>
      <c r="H24" s="49">
        <v>-4.6327</v>
      </c>
      <c r="I24" s="49">
        <v>-4.63269</v>
      </c>
      <c r="J24" s="49">
        <v>-4.6327</v>
      </c>
      <c r="K24" s="45">
        <f t="shared" si="1"/>
        <v>-18.53079</v>
      </c>
      <c r="L24" s="117" t="str">
        <f t="shared" si="2"/>
        <v>-</v>
      </c>
    </row>
    <row r="25" spans="1:12" s="66" customFormat="1" ht="12.75" customHeight="1">
      <c r="A25" s="46" t="s">
        <v>16</v>
      </c>
      <c r="B25" s="49">
        <v>-93.83336</v>
      </c>
      <c r="C25" s="49">
        <v>-5.924850000000006</v>
      </c>
      <c r="D25" s="49">
        <v>15.38824000000001</v>
      </c>
      <c r="E25" s="49">
        <v>-86.029</v>
      </c>
      <c r="F25" s="45">
        <f t="shared" si="0"/>
        <v>-170.39897</v>
      </c>
      <c r="G25" s="49">
        <v>0.58984</v>
      </c>
      <c r="H25" s="49">
        <v>8.83919</v>
      </c>
      <c r="I25" s="49">
        <v>-1.4830400000000008</v>
      </c>
      <c r="J25" s="49">
        <v>-23.90859</v>
      </c>
      <c r="K25" s="45">
        <f t="shared" si="1"/>
        <v>-15.9626</v>
      </c>
      <c r="L25" s="117">
        <f t="shared" si="2"/>
        <v>-0.9063222037081562</v>
      </c>
    </row>
    <row r="26" spans="1:12" s="67" customFormat="1" ht="12.75" customHeight="1">
      <c r="A26" s="46" t="s">
        <v>1</v>
      </c>
      <c r="B26" s="49">
        <v>-45.749430000000004</v>
      </c>
      <c r="C26" s="49">
        <v>-7.800229999999999</v>
      </c>
      <c r="D26" s="49">
        <v>-28.244950000000003</v>
      </c>
      <c r="E26" s="49">
        <v>-23.833020000000005</v>
      </c>
      <c r="F26" s="134">
        <f t="shared" si="0"/>
        <v>-105.62763000000001</v>
      </c>
      <c r="G26" s="49">
        <v>-29.601490000000002</v>
      </c>
      <c r="H26" s="49">
        <v>-26.36518</v>
      </c>
      <c r="I26" s="49">
        <v>-45.52487</v>
      </c>
      <c r="J26" s="49">
        <v>-33.60500999999998</v>
      </c>
      <c r="K26" s="134">
        <f t="shared" si="1"/>
        <v>-135.09654999999998</v>
      </c>
      <c r="L26" s="117">
        <f t="shared" si="2"/>
        <v>0.2789887456530073</v>
      </c>
    </row>
    <row r="27" spans="1:12" s="67" customFormat="1" ht="12.75" customHeight="1" thickBot="1">
      <c r="A27" s="46" t="s">
        <v>40</v>
      </c>
      <c r="B27" s="49">
        <v>0</v>
      </c>
      <c r="C27" s="49">
        <v>0</v>
      </c>
      <c r="D27" s="49">
        <v>0</v>
      </c>
      <c r="E27" s="49">
        <v>0</v>
      </c>
      <c r="F27" s="134">
        <f>SUM(B27:E27)</f>
        <v>0</v>
      </c>
      <c r="G27" s="49">
        <v>0</v>
      </c>
      <c r="H27" s="49">
        <v>0</v>
      </c>
      <c r="I27" s="49">
        <v>157.996</v>
      </c>
      <c r="J27" s="49">
        <v>742.71477</v>
      </c>
      <c r="K27" s="134">
        <f>SUM(G27:J27)</f>
        <v>900.71077</v>
      </c>
      <c r="L27" s="117" t="str">
        <f t="shared" si="2"/>
        <v>-</v>
      </c>
    </row>
    <row r="28" spans="1:12" s="71" customFormat="1" ht="12.75" customHeight="1" thickBot="1">
      <c r="A28" s="73" t="s">
        <v>29</v>
      </c>
      <c r="B28" s="74">
        <f aca="true" t="shared" si="3" ref="B28:K28">SUM(B8,B16:B27)</f>
        <v>2796.4835299999995</v>
      </c>
      <c r="C28" s="74">
        <f t="shared" si="3"/>
        <v>2367.3920500000013</v>
      </c>
      <c r="D28" s="74">
        <f t="shared" si="3"/>
        <v>2518.3999699999977</v>
      </c>
      <c r="E28" s="74">
        <f t="shared" si="3"/>
        <v>2383.663520000009</v>
      </c>
      <c r="F28" s="30">
        <f t="shared" si="3"/>
        <v>10065.939070000004</v>
      </c>
      <c r="G28" s="74">
        <f t="shared" si="3"/>
        <v>2723.406089999998</v>
      </c>
      <c r="H28" s="74">
        <f t="shared" si="3"/>
        <v>2770.1632599999925</v>
      </c>
      <c r="I28" s="74">
        <f t="shared" si="3"/>
        <v>2649.9675700000134</v>
      </c>
      <c r="J28" s="74">
        <f t="shared" si="3"/>
        <v>2258.347209999997</v>
      </c>
      <c r="K28" s="30">
        <f t="shared" si="3"/>
        <v>10401.884129999997</v>
      </c>
      <c r="L28" s="118">
        <f t="shared" si="2"/>
        <v>0.03337443805925924</v>
      </c>
    </row>
    <row r="29" spans="1:12" ht="12.75" customHeight="1">
      <c r="A29" s="43" t="s">
        <v>74</v>
      </c>
      <c r="L29" s="117"/>
    </row>
    <row r="30" spans="1:12" s="67" customFormat="1" ht="12.75" customHeight="1">
      <c r="A30" s="169" t="s">
        <v>39</v>
      </c>
      <c r="B30" s="49">
        <v>-4.262689999999999</v>
      </c>
      <c r="C30" s="49">
        <v>7.279889999999999</v>
      </c>
      <c r="D30" s="49">
        <v>-0.8164499999999997</v>
      </c>
      <c r="E30" s="49">
        <v>21.03423</v>
      </c>
      <c r="F30" s="134">
        <f>SUM(B30:E30)</f>
        <v>23.23498</v>
      </c>
      <c r="G30" s="49">
        <v>-69.63709</v>
      </c>
      <c r="H30" s="49">
        <v>-31.17371</v>
      </c>
      <c r="I30" s="49">
        <v>-54.35664</v>
      </c>
      <c r="J30" s="49">
        <v>-147.73782</v>
      </c>
      <c r="K30" s="134">
        <f>SUM(G30:J30)</f>
        <v>-302.90526</v>
      </c>
      <c r="L30" s="117" t="str">
        <f aca="true" t="shared" si="4" ref="L30:L46">IF(OR(AND(F30&lt;0,K30&gt;0),AND(F30&gt;0,K30&lt;0),F30=0,F30="-",K30="-"),"-",(K30-F30)/F30)</f>
        <v>-</v>
      </c>
    </row>
    <row r="31" spans="1:12" s="67" customFormat="1" ht="12.75" customHeight="1">
      <c r="A31" s="169" t="s">
        <v>69</v>
      </c>
      <c r="B31" s="49">
        <v>267.39955</v>
      </c>
      <c r="C31" s="49">
        <v>458.76187000000004</v>
      </c>
      <c r="D31" s="49">
        <v>132.55488000000003</v>
      </c>
      <c r="E31" s="49">
        <v>93.63333</v>
      </c>
      <c r="F31" s="134">
        <f>SUM(B31:E31)</f>
        <v>952.34963</v>
      </c>
      <c r="G31" s="49">
        <v>126.06128</v>
      </c>
      <c r="H31" s="49">
        <v>242.55633999999998</v>
      </c>
      <c r="I31" s="49">
        <v>183.73087999999996</v>
      </c>
      <c r="J31" s="49">
        <v>259.42317000000014</v>
      </c>
      <c r="K31" s="134">
        <f>SUM(G31:J31)</f>
        <v>811.7716700000001</v>
      </c>
      <c r="L31" s="117">
        <f t="shared" si="4"/>
        <v>-0.147611712727814</v>
      </c>
    </row>
    <row r="32" spans="1:12" s="67" customFormat="1" ht="12.75" customHeight="1">
      <c r="A32" s="169" t="s">
        <v>51</v>
      </c>
      <c r="B32" s="49">
        <v>-71.13411</v>
      </c>
      <c r="C32" s="49">
        <v>-64.59283</v>
      </c>
      <c r="D32" s="49">
        <v>-134.72929</v>
      </c>
      <c r="E32" s="49">
        <v>-42.64026000000001</v>
      </c>
      <c r="F32" s="134">
        <f>SUM(B32:E32)</f>
        <v>-313.09649</v>
      </c>
      <c r="G32" s="49">
        <v>-65.6417</v>
      </c>
      <c r="H32" s="49">
        <v>-23.541479999999993</v>
      </c>
      <c r="I32" s="49">
        <v>-50.128210000000024</v>
      </c>
      <c r="J32" s="49">
        <v>-57.48337999999998</v>
      </c>
      <c r="K32" s="134">
        <f>SUM(G32:J32)</f>
        <v>-196.79477</v>
      </c>
      <c r="L32" s="121">
        <f t="shared" si="4"/>
        <v>-0.37145647975804524</v>
      </c>
    </row>
    <row r="33" spans="1:12" s="6" customFormat="1" ht="12.75">
      <c r="A33" s="171" t="s">
        <v>73</v>
      </c>
      <c r="B33" s="172">
        <f aca="true" t="shared" si="5" ref="B33:K33">SUM(B30:B32)</f>
        <v>192.00274999999993</v>
      </c>
      <c r="C33" s="172">
        <f t="shared" si="5"/>
        <v>401.4489300000001</v>
      </c>
      <c r="D33" s="172">
        <f t="shared" si="5"/>
        <v>-2.9908599999999694</v>
      </c>
      <c r="E33" s="172">
        <f t="shared" si="5"/>
        <v>72.0273</v>
      </c>
      <c r="F33" s="173">
        <f t="shared" si="5"/>
        <v>662.48812</v>
      </c>
      <c r="G33" s="172">
        <f t="shared" si="5"/>
        <v>-9.217510000000004</v>
      </c>
      <c r="H33" s="172">
        <f t="shared" si="5"/>
        <v>187.84114999999997</v>
      </c>
      <c r="I33" s="172">
        <f t="shared" si="5"/>
        <v>79.24602999999993</v>
      </c>
      <c r="J33" s="172">
        <f t="shared" si="5"/>
        <v>54.20197000000016</v>
      </c>
      <c r="K33" s="173">
        <f t="shared" si="5"/>
        <v>312.0716400000001</v>
      </c>
      <c r="L33" s="117">
        <f t="shared" si="4"/>
        <v>-0.5289400208414301</v>
      </c>
    </row>
    <row r="34" spans="1:12" s="67" customFormat="1" ht="12.75" customHeight="1">
      <c r="A34" s="46" t="s">
        <v>63</v>
      </c>
      <c r="B34" s="49">
        <v>-4.321</v>
      </c>
      <c r="C34" s="49">
        <v>-4.266</v>
      </c>
      <c r="D34" s="49">
        <v>-2.7300000000000004</v>
      </c>
      <c r="E34" s="49">
        <v>-3.3610000000000007</v>
      </c>
      <c r="F34" s="134">
        <f aca="true" t="shared" si="6" ref="F34:F39">SUM(B34:E34)</f>
        <v>-14.678</v>
      </c>
      <c r="G34" s="49">
        <v>-4.747</v>
      </c>
      <c r="H34" s="49">
        <v>-0.31599999999999984</v>
      </c>
      <c r="I34" s="49">
        <v>-11.001000000000001</v>
      </c>
      <c r="J34" s="49">
        <v>-7.1080000000000005</v>
      </c>
      <c r="K34" s="134">
        <f aca="true" t="shared" si="7" ref="K34:K39">SUM(G34:J34)</f>
        <v>-23.172</v>
      </c>
      <c r="L34" s="117">
        <f t="shared" si="4"/>
        <v>0.5786891947131761</v>
      </c>
    </row>
    <row r="35" spans="1:12" s="67" customFormat="1" ht="12.75" customHeight="1">
      <c r="A35" s="46" t="s">
        <v>53</v>
      </c>
      <c r="B35" s="49">
        <v>-240.97995</v>
      </c>
      <c r="C35" s="49">
        <v>-232.55467000000002</v>
      </c>
      <c r="D35" s="49">
        <v>-206.78737</v>
      </c>
      <c r="E35" s="49">
        <v>-220.64226999999994</v>
      </c>
      <c r="F35" s="134">
        <f t="shared" si="6"/>
        <v>-900.96426</v>
      </c>
      <c r="G35" s="49">
        <v>-204.60432999999998</v>
      </c>
      <c r="H35" s="49">
        <v>-206.26138999999998</v>
      </c>
      <c r="I35" s="49">
        <v>-211.99286</v>
      </c>
      <c r="J35" s="49">
        <v>-222.85612000000003</v>
      </c>
      <c r="K35" s="134">
        <f t="shared" si="7"/>
        <v>-845.7147</v>
      </c>
      <c r="L35" s="117">
        <f t="shared" si="4"/>
        <v>-0.061322698860440894</v>
      </c>
    </row>
    <row r="36" spans="1:12" s="67" customFormat="1" ht="12.75" customHeight="1">
      <c r="A36" s="46" t="s">
        <v>43</v>
      </c>
      <c r="B36" s="49">
        <v>-24.65015</v>
      </c>
      <c r="C36" s="49">
        <v>-16.73127</v>
      </c>
      <c r="D36" s="49">
        <v>0.29968999999999824</v>
      </c>
      <c r="E36" s="49">
        <v>7.053329999999995</v>
      </c>
      <c r="F36" s="134">
        <f t="shared" si="6"/>
        <v>-34.028400000000005</v>
      </c>
      <c r="G36" s="49">
        <v>4.735729999999999</v>
      </c>
      <c r="H36" s="49">
        <v>1.0827499999999999</v>
      </c>
      <c r="I36" s="49">
        <v>0.10893000000000086</v>
      </c>
      <c r="J36" s="49">
        <v>1.5631900000000005</v>
      </c>
      <c r="K36" s="134">
        <f t="shared" si="7"/>
        <v>7.490600000000001</v>
      </c>
      <c r="L36" s="117" t="str">
        <f t="shared" si="4"/>
        <v>-</v>
      </c>
    </row>
    <row r="37" spans="1:12" s="67" customFormat="1" ht="12.75" customHeight="1">
      <c r="A37" s="46" t="s">
        <v>132</v>
      </c>
      <c r="B37" s="49">
        <v>0</v>
      </c>
      <c r="C37" s="49">
        <v>0</v>
      </c>
      <c r="D37" s="49">
        <v>0</v>
      </c>
      <c r="E37" s="49">
        <v>0</v>
      </c>
      <c r="F37" s="134">
        <f t="shared" si="6"/>
        <v>0</v>
      </c>
      <c r="G37" s="49">
        <v>116.6274</v>
      </c>
      <c r="H37" s="49">
        <v>0</v>
      </c>
      <c r="I37" s="49">
        <v>0</v>
      </c>
      <c r="J37" s="49">
        <v>-116.28929</v>
      </c>
      <c r="K37" s="134">
        <f t="shared" si="7"/>
        <v>0.33811000000000035</v>
      </c>
      <c r="L37" s="117" t="str">
        <f t="shared" si="4"/>
        <v>-</v>
      </c>
    </row>
    <row r="38" spans="1:12" s="67" customFormat="1" ht="12.75" customHeight="1">
      <c r="A38" s="46" t="s">
        <v>127</v>
      </c>
      <c r="B38" s="49">
        <v>-40.91713</v>
      </c>
      <c r="C38" s="49">
        <v>-16.13637</v>
      </c>
      <c r="D38" s="49">
        <v>-29.509029999999996</v>
      </c>
      <c r="E38" s="49">
        <v>-49.13317000000002</v>
      </c>
      <c r="F38" s="134">
        <f t="shared" si="6"/>
        <v>-135.69570000000002</v>
      </c>
      <c r="G38" s="49">
        <v>-19.53343</v>
      </c>
      <c r="H38" s="49">
        <v>-19.77309</v>
      </c>
      <c r="I38" s="49">
        <v>-29.42811000000001</v>
      </c>
      <c r="J38" s="49">
        <v>-35.712839999999986</v>
      </c>
      <c r="K38" s="134">
        <f t="shared" si="7"/>
        <v>-104.44747</v>
      </c>
      <c r="L38" s="117">
        <f t="shared" si="4"/>
        <v>-0.23028165225574587</v>
      </c>
    </row>
    <row r="39" spans="1:12" s="67" customFormat="1" ht="12.75" customHeight="1">
      <c r="A39" s="46" t="s">
        <v>40</v>
      </c>
      <c r="B39" s="366">
        <v>0</v>
      </c>
      <c r="C39" s="366">
        <v>0</v>
      </c>
      <c r="D39" s="366">
        <v>0</v>
      </c>
      <c r="E39" s="366">
        <v>0</v>
      </c>
      <c r="F39" s="368">
        <f t="shared" si="6"/>
        <v>0</v>
      </c>
      <c r="G39" s="366">
        <v>0</v>
      </c>
      <c r="H39" s="366">
        <v>0</v>
      </c>
      <c r="I39" s="366">
        <v>-157.996</v>
      </c>
      <c r="J39" s="366">
        <v>-742.71477</v>
      </c>
      <c r="K39" s="368">
        <f t="shared" si="7"/>
        <v>-900.71077</v>
      </c>
      <c r="L39" s="369" t="str">
        <f t="shared" si="4"/>
        <v>-</v>
      </c>
    </row>
    <row r="40" spans="1:12" s="6" customFormat="1" ht="13.5" thickBot="1">
      <c r="A40" s="96" t="s">
        <v>30</v>
      </c>
      <c r="B40" s="146">
        <f aca="true" t="shared" si="8" ref="B40:K40">SUM(B33:B39)</f>
        <v>-118.86548000000006</v>
      </c>
      <c r="C40" s="146">
        <f t="shared" si="8"/>
        <v>131.76062000000005</v>
      </c>
      <c r="D40" s="146">
        <f t="shared" si="8"/>
        <v>-241.71756999999997</v>
      </c>
      <c r="E40" s="146">
        <f t="shared" si="8"/>
        <v>-194.05581</v>
      </c>
      <c r="F40" s="147">
        <f t="shared" si="8"/>
        <v>-422.87824</v>
      </c>
      <c r="G40" s="146">
        <f t="shared" si="8"/>
        <v>-116.73913999999998</v>
      </c>
      <c r="H40" s="146">
        <f t="shared" si="8"/>
        <v>-37.42658000000001</v>
      </c>
      <c r="I40" s="146">
        <f t="shared" si="8"/>
        <v>-331.0630100000001</v>
      </c>
      <c r="J40" s="146">
        <f t="shared" si="8"/>
        <v>-1068.9158599999998</v>
      </c>
      <c r="K40" s="147">
        <f t="shared" si="8"/>
        <v>-1554.1445899999999</v>
      </c>
      <c r="L40" s="143">
        <f t="shared" si="4"/>
        <v>2.675158575196491</v>
      </c>
    </row>
    <row r="41" spans="1:12" s="71" customFormat="1" ht="12.75" customHeight="1">
      <c r="A41" s="202" t="s">
        <v>77</v>
      </c>
      <c r="B41" s="205">
        <f aca="true" t="shared" si="9" ref="B41:K41">SUM(B28,B40)</f>
        <v>2677.6180499999996</v>
      </c>
      <c r="C41" s="205">
        <f t="shared" si="9"/>
        <v>2499.1526700000013</v>
      </c>
      <c r="D41" s="205">
        <f t="shared" si="9"/>
        <v>2276.682399999998</v>
      </c>
      <c r="E41" s="205">
        <f t="shared" si="9"/>
        <v>2189.6077100000093</v>
      </c>
      <c r="F41" s="206">
        <f t="shared" si="9"/>
        <v>9643.060830000004</v>
      </c>
      <c r="G41" s="205">
        <f t="shared" si="9"/>
        <v>2606.666949999998</v>
      </c>
      <c r="H41" s="205">
        <f t="shared" si="9"/>
        <v>2732.7366799999927</v>
      </c>
      <c r="I41" s="205">
        <f t="shared" si="9"/>
        <v>2318.9045600000136</v>
      </c>
      <c r="J41" s="205">
        <f t="shared" si="9"/>
        <v>1189.4313499999973</v>
      </c>
      <c r="K41" s="206">
        <f t="shared" si="9"/>
        <v>8847.739539999997</v>
      </c>
      <c r="L41" s="117">
        <f t="shared" si="4"/>
        <v>-0.0824760212572471</v>
      </c>
    </row>
    <row r="42" spans="1:12" s="71" customFormat="1" ht="12.75" customHeight="1" thickBot="1">
      <c r="A42" s="71" t="s">
        <v>19</v>
      </c>
      <c r="B42" s="62">
        <v>-876.96654</v>
      </c>
      <c r="C42" s="62">
        <v>-823.6503499999998</v>
      </c>
      <c r="D42" s="62">
        <v>-746.2088500000004</v>
      </c>
      <c r="E42" s="62">
        <v>-853.0663399999999</v>
      </c>
      <c r="F42" s="133">
        <f>SUM(B42:E42)</f>
        <v>-3299.89208</v>
      </c>
      <c r="G42" s="62">
        <v>-866.6765300000001</v>
      </c>
      <c r="H42" s="62">
        <v>-874.5458599999998</v>
      </c>
      <c r="I42" s="62">
        <v>-631.9002</v>
      </c>
      <c r="J42" s="62">
        <v>128.14750000000004</v>
      </c>
      <c r="K42" s="133">
        <f>SUM(G42:J42)</f>
        <v>-2244.97509</v>
      </c>
      <c r="L42" s="117">
        <f t="shared" si="4"/>
        <v>-0.31968226973046954</v>
      </c>
    </row>
    <row r="43" spans="1:12" s="71" customFormat="1" ht="12.75" customHeight="1" thickBot="1">
      <c r="A43" s="73" t="s">
        <v>2</v>
      </c>
      <c r="B43" s="74">
        <f aca="true" t="shared" si="10" ref="B43:K43">SUM(B41:B42)</f>
        <v>1800.6515099999997</v>
      </c>
      <c r="C43" s="74">
        <f t="shared" si="10"/>
        <v>1675.5023200000014</v>
      </c>
      <c r="D43" s="74">
        <f t="shared" si="10"/>
        <v>1530.4735499999974</v>
      </c>
      <c r="E43" s="74">
        <f t="shared" si="10"/>
        <v>1336.5413700000095</v>
      </c>
      <c r="F43" s="30">
        <f t="shared" si="10"/>
        <v>6343.168750000004</v>
      </c>
      <c r="G43" s="74">
        <f t="shared" si="10"/>
        <v>1739.9904199999978</v>
      </c>
      <c r="H43" s="74">
        <f t="shared" si="10"/>
        <v>1858.190819999993</v>
      </c>
      <c r="I43" s="74">
        <f t="shared" si="10"/>
        <v>1687.0043600000135</v>
      </c>
      <c r="J43" s="74">
        <f t="shared" si="10"/>
        <v>1317.5788499999974</v>
      </c>
      <c r="K43" s="30">
        <f t="shared" si="10"/>
        <v>6602.764449999997</v>
      </c>
      <c r="L43" s="118">
        <f t="shared" si="4"/>
        <v>0.04092523945543659</v>
      </c>
    </row>
    <row r="44" spans="1:12" s="71" customFormat="1" ht="12.75" customHeight="1">
      <c r="A44" s="107" t="s">
        <v>71</v>
      </c>
      <c r="B44" s="138"/>
      <c r="C44" s="138"/>
      <c r="D44" s="134"/>
      <c r="E44" s="138"/>
      <c r="F44" s="138"/>
      <c r="G44" s="138"/>
      <c r="H44" s="138"/>
      <c r="I44" s="134"/>
      <c r="J44" s="138"/>
      <c r="K44" s="138"/>
      <c r="L44" s="117"/>
    </row>
    <row r="45" spans="1:12" s="71" customFormat="1" ht="12.75" customHeight="1">
      <c r="A45" s="380" t="s">
        <v>67</v>
      </c>
      <c r="B45" s="62">
        <v>93.91642999999999</v>
      </c>
      <c r="C45" s="62">
        <v>87.25038</v>
      </c>
      <c r="D45" s="62">
        <v>85.43225000000001</v>
      </c>
      <c r="E45" s="62">
        <v>80.57387999999997</v>
      </c>
      <c r="F45" s="133">
        <f>SUM(B45:E45)</f>
        <v>347.17294</v>
      </c>
      <c r="G45" s="62">
        <v>99.56589</v>
      </c>
      <c r="H45" s="62">
        <v>103.14663999999999</v>
      </c>
      <c r="I45" s="62">
        <v>80.73950999999997</v>
      </c>
      <c r="J45" s="62">
        <v>97.81825000000003</v>
      </c>
      <c r="K45" s="133">
        <f>SUM(G45:J45)</f>
        <v>381.27029</v>
      </c>
      <c r="L45" s="117">
        <f t="shared" si="4"/>
        <v>0.09821430783171063</v>
      </c>
    </row>
    <row r="46" spans="1:12" s="71" customFormat="1" ht="12.75" customHeight="1" thickBot="1">
      <c r="A46" s="148" t="s">
        <v>66</v>
      </c>
      <c r="B46" s="146">
        <f aca="true" t="shared" si="11" ref="B46:K46">B43-B45</f>
        <v>1706.7350799999997</v>
      </c>
      <c r="C46" s="146">
        <f t="shared" si="11"/>
        <v>1588.2519400000015</v>
      </c>
      <c r="D46" s="146">
        <f t="shared" si="11"/>
        <v>1445.0412999999974</v>
      </c>
      <c r="E46" s="146">
        <f t="shared" si="11"/>
        <v>1255.9674900000095</v>
      </c>
      <c r="F46" s="147">
        <f t="shared" si="11"/>
        <v>5995.995810000004</v>
      </c>
      <c r="G46" s="146">
        <f t="shared" si="11"/>
        <v>1640.4245299999977</v>
      </c>
      <c r="H46" s="146">
        <f t="shared" si="11"/>
        <v>1755.044179999993</v>
      </c>
      <c r="I46" s="146">
        <f t="shared" si="11"/>
        <v>1606.2648500000137</v>
      </c>
      <c r="J46" s="146">
        <f t="shared" si="11"/>
        <v>1219.7605999999973</v>
      </c>
      <c r="K46" s="147">
        <f t="shared" si="11"/>
        <v>6221.494159999997</v>
      </c>
      <c r="L46" s="143">
        <f t="shared" si="4"/>
        <v>0.03760815670082872</v>
      </c>
    </row>
    <row r="47" spans="1:104" s="3" customFormat="1" ht="12.75">
      <c r="A47" s="4"/>
      <c r="B47" s="38"/>
      <c r="C47" s="38"/>
      <c r="D47" s="38"/>
      <c r="E47" s="38"/>
      <c r="F47" s="38"/>
      <c r="G47" s="38"/>
      <c r="H47" s="38"/>
      <c r="I47" s="38"/>
      <c r="J47" s="38"/>
      <c r="K47" s="38"/>
      <c r="L47" s="189"/>
      <c r="M47" s="38"/>
      <c r="N47" s="38"/>
      <c r="O47" s="38"/>
      <c r="P47" s="38"/>
      <c r="Q47" s="13"/>
      <c r="R47" s="38"/>
      <c r="S47" s="38"/>
      <c r="T47" s="38"/>
      <c r="U47" s="38"/>
      <c r="V47" s="13"/>
      <c r="W47" s="38"/>
      <c r="X47" s="38"/>
      <c r="Y47" s="38"/>
      <c r="Z47" s="189"/>
      <c r="AA47" s="2"/>
      <c r="AB47" s="38"/>
      <c r="AC47" s="38"/>
      <c r="AD47" s="38"/>
      <c r="AE47" s="38"/>
      <c r="AF47" s="13"/>
      <c r="AG47" s="38"/>
      <c r="AH47" s="38"/>
      <c r="AI47" s="38"/>
      <c r="AJ47" s="38"/>
      <c r="AK47" s="13"/>
      <c r="AL47" s="38"/>
      <c r="AM47" s="38"/>
      <c r="AN47" s="38"/>
      <c r="AO47" s="189"/>
      <c r="AP47" s="2"/>
      <c r="AQ47" s="38"/>
      <c r="AR47" s="38"/>
      <c r="AS47" s="38"/>
      <c r="AT47" s="38"/>
      <c r="AU47" s="13"/>
      <c r="AV47" s="38"/>
      <c r="AW47" s="38"/>
      <c r="AX47" s="38"/>
      <c r="AY47" s="38"/>
      <c r="AZ47" s="13"/>
      <c r="BA47" s="38"/>
      <c r="BB47" s="38"/>
      <c r="BC47" s="38"/>
      <c r="BD47" s="189"/>
      <c r="BE47" s="2"/>
      <c r="BF47" s="38"/>
      <c r="BG47" s="38"/>
      <c r="BH47" s="38"/>
      <c r="BI47" s="38"/>
      <c r="BJ47" s="13"/>
      <c r="BK47" s="38"/>
      <c r="BL47" s="38"/>
      <c r="BM47" s="38"/>
      <c r="BN47" s="38"/>
      <c r="BO47" s="13"/>
      <c r="BP47" s="38"/>
      <c r="BQ47" s="38"/>
      <c r="BR47" s="38"/>
      <c r="BS47" s="189"/>
      <c r="BT47" s="2"/>
      <c r="BU47" s="38"/>
      <c r="BV47" s="38"/>
      <c r="BW47" s="38"/>
      <c r="BX47" s="38"/>
      <c r="BY47" s="13"/>
      <c r="BZ47" s="38"/>
      <c r="CA47" s="13"/>
      <c r="CB47" s="38"/>
      <c r="CC47" s="38"/>
      <c r="CD47" s="13"/>
      <c r="CE47" s="38"/>
      <c r="CF47" s="38"/>
      <c r="CG47" s="38"/>
      <c r="CH47" s="189"/>
      <c r="CI47" s="2"/>
      <c r="CJ47"/>
      <c r="CK47"/>
      <c r="CL47"/>
      <c r="CM47"/>
      <c r="CN47"/>
      <c r="CO47"/>
      <c r="CP47"/>
      <c r="CQ47"/>
      <c r="CR47"/>
      <c r="CS47"/>
      <c r="CT47"/>
      <c r="CU47"/>
      <c r="CV47"/>
      <c r="CW47"/>
      <c r="CX47"/>
      <c r="CZ47" s="144"/>
    </row>
    <row r="48" ht="22.5" customHeight="1">
      <c r="A48" s="343" t="s">
        <v>70</v>
      </c>
    </row>
    <row r="49" ht="8.25" customHeight="1">
      <c r="A49" s="141"/>
    </row>
    <row r="50" spans="1:93" ht="45">
      <c r="A50" s="381" t="s">
        <v>76</v>
      </c>
      <c r="B50" s="261"/>
      <c r="C50" s="261"/>
      <c r="D50" s="261"/>
      <c r="E50" s="261"/>
      <c r="F50" s="261"/>
      <c r="G50" s="261"/>
      <c r="H50" s="261"/>
      <c r="I50" s="261"/>
      <c r="J50" s="261"/>
      <c r="K50" s="261"/>
      <c r="L50" s="263"/>
      <c r="M50" s="263"/>
      <c r="N50" s="264"/>
      <c r="O50" s="263"/>
      <c r="P50" s="263"/>
      <c r="Q50" s="263"/>
      <c r="R50" s="261"/>
      <c r="S50" s="263"/>
      <c r="T50" s="263"/>
      <c r="U50" s="263"/>
      <c r="V50" s="262"/>
      <c r="X50" s="263"/>
      <c r="Y50" s="263"/>
      <c r="Z50" s="263"/>
      <c r="AA50" s="264"/>
      <c r="AB50" s="263"/>
      <c r="AC50" s="263"/>
      <c r="AD50" s="263"/>
      <c r="AE50" s="261"/>
      <c r="AF50" s="263"/>
      <c r="AG50" s="263"/>
      <c r="AH50" s="263"/>
      <c r="AI50" s="262"/>
      <c r="AK50" s="263"/>
      <c r="AL50" s="263"/>
      <c r="AM50" s="263"/>
      <c r="AN50" s="264"/>
      <c r="AO50" s="263"/>
      <c r="AP50" s="263"/>
      <c r="AQ50" s="263"/>
      <c r="AR50" s="261"/>
      <c r="AS50" s="263"/>
      <c r="AT50" s="263"/>
      <c r="AU50" s="263"/>
      <c r="AV50" s="262"/>
      <c r="AX50" s="263"/>
      <c r="AY50" s="263"/>
      <c r="AZ50" s="263"/>
      <c r="BA50" s="264"/>
      <c r="BB50" s="263"/>
      <c r="BC50" s="263"/>
      <c r="BD50" s="263"/>
      <c r="BE50" s="261"/>
      <c r="BF50" s="263"/>
      <c r="BG50" s="263"/>
      <c r="BH50" s="263"/>
      <c r="BI50" s="262"/>
      <c r="BK50" s="263"/>
      <c r="BL50" s="263"/>
      <c r="BM50" s="263"/>
      <c r="BN50" s="264"/>
      <c r="BO50" s="263"/>
      <c r="BP50" s="263"/>
      <c r="BQ50" s="263"/>
      <c r="BR50" s="261"/>
      <c r="BS50" s="263"/>
      <c r="BT50" s="263"/>
      <c r="BU50" s="261"/>
      <c r="BV50" s="262"/>
      <c r="CI50" s="229"/>
      <c r="CJ50" s="231"/>
      <c r="CK50" s="229"/>
      <c r="CL50" s="229"/>
      <c r="CM50" s="258"/>
      <c r="CN50" s="227"/>
      <c r="CO50" s="382"/>
    </row>
    <row r="51" ht="12.75" customHeight="1">
      <c r="A51" s="163"/>
    </row>
    <row r="52" ht="12.75" customHeight="1">
      <c r="A52" s="163"/>
    </row>
    <row r="53" ht="12.75" customHeight="1">
      <c r="A53" s="163"/>
    </row>
    <row r="54" ht="12.75" customHeight="1">
      <c r="A54" s="163"/>
    </row>
    <row r="55" ht="12.75" customHeight="1">
      <c r="A55" s="163"/>
    </row>
    <row r="56" ht="12.75" customHeight="1">
      <c r="A56" s="163"/>
    </row>
    <row r="57" ht="12.75" customHeight="1">
      <c r="A57" s="163"/>
    </row>
    <row r="58" ht="12.75" customHeight="1">
      <c r="A58" s="163"/>
    </row>
    <row r="59" ht="12.75" customHeight="1">
      <c r="A59" s="163"/>
    </row>
    <row r="60" ht="12.75" customHeight="1">
      <c r="A60" s="163"/>
    </row>
    <row r="61" ht="12.75" customHeight="1">
      <c r="A61" s="201"/>
    </row>
    <row r="62" ht="12.75" customHeight="1">
      <c r="A62" s="201"/>
    </row>
    <row r="63" ht="12.75" customHeight="1">
      <c r="A63" s="201"/>
    </row>
    <row r="64" ht="12.75" customHeight="1">
      <c r="A64" s="163"/>
    </row>
    <row r="65" ht="12.75" customHeight="1">
      <c r="A65" s="163"/>
    </row>
    <row r="66" ht="12.75" customHeight="1">
      <c r="A66" s="163"/>
    </row>
    <row r="67" ht="12.75" customHeight="1">
      <c r="A67" s="163"/>
    </row>
    <row r="68" ht="12.75" customHeight="1">
      <c r="A68" s="163"/>
    </row>
    <row r="69" ht="12.75" customHeight="1">
      <c r="A69" s="163"/>
    </row>
    <row r="70" ht="12.75" customHeight="1">
      <c r="A70" s="163"/>
    </row>
    <row r="71" ht="12.75" customHeight="1">
      <c r="A71" s="163"/>
    </row>
    <row r="72" ht="12.75" customHeight="1">
      <c r="A72" s="163"/>
    </row>
    <row r="73" ht="12.75" customHeight="1">
      <c r="A73" s="163"/>
    </row>
    <row r="74" ht="12.75" customHeight="1">
      <c r="A74" s="163"/>
    </row>
    <row r="75" ht="12.75" customHeight="1">
      <c r="A75" s="163"/>
    </row>
    <row r="76" ht="12.75" customHeight="1">
      <c r="A76" s="163"/>
    </row>
    <row r="77" ht="12.75" customHeight="1">
      <c r="A77" s="163"/>
    </row>
    <row r="78" ht="12.75" customHeight="1">
      <c r="A78" s="163"/>
    </row>
    <row r="79" ht="12.75" customHeight="1">
      <c r="A79" s="163"/>
    </row>
    <row r="80" ht="12.75" customHeight="1">
      <c r="A80" s="163"/>
    </row>
    <row r="81" ht="12.75" customHeight="1">
      <c r="A81" s="163"/>
    </row>
    <row r="82" ht="12.75" customHeight="1">
      <c r="A82" s="163"/>
    </row>
    <row r="83" ht="12.75" customHeight="1">
      <c r="A83" s="163"/>
    </row>
    <row r="84" ht="12.75" customHeight="1">
      <c r="A84" s="163"/>
    </row>
    <row r="85" ht="12.75" customHeight="1">
      <c r="A85" s="163"/>
    </row>
    <row r="86" ht="12.75" customHeight="1">
      <c r="A86" s="163"/>
    </row>
    <row r="87" ht="12.75" customHeight="1">
      <c r="A87" s="163"/>
    </row>
    <row r="88" ht="12.75" customHeight="1">
      <c r="A88" s="163"/>
    </row>
    <row r="89" ht="12.75" customHeight="1">
      <c r="A89" s="163"/>
    </row>
    <row r="90" ht="12.75" customHeight="1">
      <c r="A90" s="163"/>
    </row>
    <row r="91" ht="12.75" customHeight="1">
      <c r="A91" s="163"/>
    </row>
    <row r="92" ht="12.75" customHeight="1">
      <c r="A92" s="163"/>
    </row>
    <row r="93" ht="12.75" customHeight="1">
      <c r="A93" s="163"/>
    </row>
    <row r="94" ht="12.75" customHeight="1">
      <c r="A94" s="163"/>
    </row>
    <row r="95" ht="12.75" customHeight="1">
      <c r="A95" s="163"/>
    </row>
    <row r="96" ht="12.75" customHeight="1">
      <c r="A96" s="163"/>
    </row>
    <row r="97" ht="12.75" customHeight="1">
      <c r="A97" s="163"/>
    </row>
    <row r="98" ht="12.75" customHeight="1">
      <c r="A98" s="163"/>
    </row>
    <row r="99" ht="12.75" customHeight="1">
      <c r="A99" s="163"/>
    </row>
    <row r="100" ht="12.75" customHeight="1">
      <c r="A100" s="163"/>
    </row>
    <row r="101" ht="12.75" customHeight="1">
      <c r="A101" s="163"/>
    </row>
    <row r="102" ht="12.75" customHeight="1">
      <c r="A102" s="163"/>
    </row>
    <row r="103" ht="12.75" customHeight="1">
      <c r="A103" s="163"/>
    </row>
    <row r="104" ht="12.75" customHeight="1">
      <c r="A104" s="163"/>
    </row>
    <row r="105" ht="12.75" customHeight="1">
      <c r="A105" s="163"/>
    </row>
    <row r="106" ht="12.75">
      <c r="A106" s="163"/>
    </row>
    <row r="107" ht="12.75">
      <c r="A107" s="163"/>
    </row>
    <row r="108" ht="12.75">
      <c r="A108" s="163"/>
    </row>
    <row r="109" ht="12.75">
      <c r="A109" s="163"/>
    </row>
    <row r="110" ht="12.75">
      <c r="A110" s="163"/>
    </row>
    <row r="111" ht="12.75">
      <c r="A111" s="163"/>
    </row>
    <row r="112" ht="12.75">
      <c r="A112" s="163"/>
    </row>
    <row r="113" ht="12.75">
      <c r="A113" s="163"/>
    </row>
    <row r="114" ht="12.75">
      <c r="A114" s="163"/>
    </row>
    <row r="115" ht="12.75">
      <c r="A115" s="163"/>
    </row>
    <row r="116" ht="12.75">
      <c r="A116" s="163"/>
    </row>
    <row r="117" ht="12.75">
      <c r="A117" s="163"/>
    </row>
    <row r="118" ht="12.75">
      <c r="A118" s="163"/>
    </row>
    <row r="119" ht="12.75">
      <c r="A119" s="163"/>
    </row>
    <row r="120" ht="12.75">
      <c r="A120" s="163"/>
    </row>
    <row r="121" ht="12.75">
      <c r="A121" s="163"/>
    </row>
    <row r="122" ht="12.75">
      <c r="A122" s="163"/>
    </row>
    <row r="123" ht="12.75">
      <c r="A123" s="163"/>
    </row>
    <row r="124" ht="12.75">
      <c r="A124" s="163"/>
    </row>
    <row r="125" ht="12.75">
      <c r="A125" s="163"/>
    </row>
    <row r="126" ht="12.75">
      <c r="A126" s="163"/>
    </row>
    <row r="127" ht="12.75">
      <c r="A127" s="163"/>
    </row>
    <row r="128" ht="12.75">
      <c r="A128" s="163"/>
    </row>
    <row r="129" ht="12.75">
      <c r="A129" s="163"/>
    </row>
  </sheetData>
  <sheetProtection/>
  <printOptions/>
  <pageMargins left="0.35433070866141736" right="0.2755905511811024" top="0.3937007874015748" bottom="0.07874015748031496"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X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70.00390625" style="42" bestFit="1" customWidth="1"/>
    <col min="2" max="2" width="8.7109375" style="92" customWidth="1"/>
    <col min="3" max="6" width="8.7109375" style="6" customWidth="1"/>
    <col min="7" max="12" width="8.7109375" style="92" customWidth="1"/>
    <col min="13" max="13" width="2.28125" style="5" customWidth="1"/>
    <col min="14" max="16384" width="9.140625" style="5" customWidth="1"/>
  </cols>
  <sheetData>
    <row r="1" spans="1:75" s="9" customFormat="1" ht="19.5" customHeight="1">
      <c r="A1" s="160" t="s">
        <v>297</v>
      </c>
      <c r="B1" s="19"/>
      <c r="G1" s="19"/>
      <c r="H1" s="19"/>
      <c r="I1" s="19"/>
      <c r="J1" s="19"/>
      <c r="K1" s="19"/>
      <c r="L1" s="19"/>
      <c r="M1" s="10"/>
      <c r="N1" s="19"/>
      <c r="O1" s="19"/>
      <c r="P1" s="19"/>
      <c r="Q1" s="19"/>
      <c r="R1" s="19"/>
      <c r="T1" s="19"/>
      <c r="U1" s="19"/>
      <c r="V1" s="10"/>
      <c r="W1" s="10"/>
      <c r="X1" s="19"/>
      <c r="Y1" s="19"/>
      <c r="Z1" s="19"/>
      <c r="AA1" s="19"/>
      <c r="AB1" s="19"/>
      <c r="AC1" s="19"/>
      <c r="AD1" s="19"/>
      <c r="AE1" s="19"/>
      <c r="AF1" s="19"/>
      <c r="AH1" s="10"/>
      <c r="AI1" s="19"/>
      <c r="AJ1" s="10"/>
      <c r="AK1" s="10"/>
      <c r="AL1" s="10"/>
      <c r="AM1" s="19"/>
      <c r="AN1" s="19"/>
      <c r="AO1" s="19"/>
      <c r="AP1" s="19"/>
      <c r="AQ1" s="19"/>
      <c r="AR1" s="19"/>
      <c r="AS1" s="19"/>
      <c r="AT1" s="19"/>
      <c r="AW1" s="10"/>
      <c r="AX1" s="19"/>
      <c r="AY1" s="10"/>
      <c r="AZ1" s="10"/>
      <c r="BA1" s="10"/>
      <c r="BB1" s="19"/>
      <c r="BC1" s="19"/>
      <c r="BD1" s="19"/>
      <c r="BE1" s="19"/>
      <c r="BF1" s="19"/>
      <c r="BG1" s="19"/>
      <c r="BH1" s="19"/>
      <c r="BI1" s="19"/>
      <c r="BK1" s="19"/>
      <c r="BL1" s="19"/>
      <c r="BM1" s="10"/>
      <c r="BN1" s="10"/>
      <c r="BO1" s="10"/>
      <c r="BP1" s="19"/>
      <c r="BQ1" s="19"/>
      <c r="BR1" s="19"/>
      <c r="BS1" s="19"/>
      <c r="BT1" s="19"/>
      <c r="BU1" s="19"/>
      <c r="BV1" s="19"/>
      <c r="BW1" s="19"/>
    </row>
    <row r="2" spans="1:75" s="9" customFormat="1" ht="19.5" customHeight="1">
      <c r="A2" s="161" t="str">
        <f>'Balance Sheets'!A2</f>
        <v>By segments and quarters as of December 31, 2014</v>
      </c>
      <c r="B2" s="19"/>
      <c r="G2" s="19"/>
      <c r="H2" s="19"/>
      <c r="I2" s="19"/>
      <c r="J2" s="19"/>
      <c r="K2" s="19"/>
      <c r="L2" s="19"/>
      <c r="M2" s="10"/>
      <c r="N2" s="19"/>
      <c r="O2" s="19"/>
      <c r="P2" s="19"/>
      <c r="Q2" s="19"/>
      <c r="R2" s="19"/>
      <c r="T2" s="19"/>
      <c r="U2" s="19"/>
      <c r="V2" s="10"/>
      <c r="W2" s="10"/>
      <c r="X2" s="19"/>
      <c r="Y2" s="19"/>
      <c r="Z2" s="19"/>
      <c r="AA2" s="19"/>
      <c r="AB2" s="19"/>
      <c r="AC2" s="19"/>
      <c r="AD2" s="19"/>
      <c r="AE2" s="19"/>
      <c r="AF2" s="19"/>
      <c r="AH2" s="10"/>
      <c r="AI2" s="19"/>
      <c r="AJ2" s="10"/>
      <c r="AK2" s="10"/>
      <c r="AL2" s="10"/>
      <c r="AM2" s="19"/>
      <c r="AN2" s="19"/>
      <c r="AO2" s="19"/>
      <c r="AP2" s="19"/>
      <c r="AQ2" s="19"/>
      <c r="AR2" s="19"/>
      <c r="AS2" s="19"/>
      <c r="AT2" s="19"/>
      <c r="AW2" s="10"/>
      <c r="AX2" s="19"/>
      <c r="AY2" s="10"/>
      <c r="AZ2" s="10"/>
      <c r="BA2" s="10"/>
      <c r="BB2" s="19"/>
      <c r="BC2" s="19"/>
      <c r="BD2" s="19"/>
      <c r="BE2" s="19"/>
      <c r="BF2" s="19"/>
      <c r="BG2" s="19"/>
      <c r="BH2" s="19"/>
      <c r="BI2" s="19"/>
      <c r="BK2" s="19"/>
      <c r="BL2" s="19"/>
      <c r="BM2" s="10"/>
      <c r="BN2" s="10"/>
      <c r="BO2" s="10"/>
      <c r="BP2" s="19"/>
      <c r="BQ2" s="19"/>
      <c r="BR2" s="19"/>
      <c r="BS2" s="19"/>
      <c r="BT2" s="19"/>
      <c r="BU2" s="19"/>
      <c r="BV2" s="19"/>
      <c r="BW2" s="19"/>
    </row>
    <row r="3" spans="1:75" s="14" customFormat="1" ht="12" customHeight="1">
      <c r="A3" s="162"/>
      <c r="B3" s="21"/>
      <c r="G3" s="21"/>
      <c r="H3" s="21"/>
      <c r="I3" s="21"/>
      <c r="J3" s="21"/>
      <c r="K3" s="21"/>
      <c r="L3" s="21"/>
      <c r="M3" s="8"/>
      <c r="N3" s="21"/>
      <c r="O3" s="21"/>
      <c r="P3" s="21"/>
      <c r="Q3" s="21"/>
      <c r="R3" s="21"/>
      <c r="T3" s="21"/>
      <c r="U3" s="21"/>
      <c r="V3" s="8"/>
      <c r="W3" s="8"/>
      <c r="X3" s="21"/>
      <c r="Y3" s="21"/>
      <c r="Z3" s="21"/>
      <c r="AA3" s="21"/>
      <c r="AB3" s="21"/>
      <c r="AC3" s="21"/>
      <c r="AD3" s="21"/>
      <c r="AE3" s="21"/>
      <c r="AF3" s="21"/>
      <c r="AH3" s="8"/>
      <c r="AI3" s="21"/>
      <c r="AJ3" s="8"/>
      <c r="AK3" s="8"/>
      <c r="AL3" s="8"/>
      <c r="AM3" s="21"/>
      <c r="AN3" s="21"/>
      <c r="AO3" s="21"/>
      <c r="AP3" s="21"/>
      <c r="AQ3" s="21"/>
      <c r="AR3" s="21"/>
      <c r="AS3" s="21"/>
      <c r="AT3" s="21"/>
      <c r="AW3" s="8"/>
      <c r="AX3" s="21"/>
      <c r="AY3" s="8"/>
      <c r="AZ3" s="8"/>
      <c r="BA3" s="8"/>
      <c r="BB3" s="21"/>
      <c r="BC3" s="21"/>
      <c r="BD3" s="21"/>
      <c r="BE3" s="21"/>
      <c r="BF3" s="21"/>
      <c r="BG3" s="21"/>
      <c r="BH3" s="21"/>
      <c r="BI3" s="21"/>
      <c r="BK3" s="21"/>
      <c r="BL3" s="21"/>
      <c r="BM3" s="8"/>
      <c r="BN3" s="8"/>
      <c r="BO3" s="8"/>
      <c r="BP3" s="21"/>
      <c r="BQ3" s="21"/>
      <c r="BR3" s="21"/>
      <c r="BS3" s="21"/>
      <c r="BT3" s="21"/>
      <c r="BU3" s="21"/>
      <c r="BV3" s="21"/>
      <c r="BW3" s="21"/>
    </row>
    <row r="4" spans="1:12" s="42" customFormat="1" ht="18">
      <c r="A4" s="160" t="s">
        <v>21</v>
      </c>
      <c r="B4" s="88"/>
      <c r="C4" s="89"/>
      <c r="D4" s="89"/>
      <c r="E4" s="89"/>
      <c r="F4" s="89"/>
      <c r="G4" s="88"/>
      <c r="H4" s="88"/>
      <c r="I4" s="88"/>
      <c r="J4" s="88"/>
      <c r="K4" s="88"/>
      <c r="L4" s="88"/>
    </row>
    <row r="5" spans="2:12" s="42" customFormat="1" ht="9" customHeight="1">
      <c r="B5" s="90"/>
      <c r="C5" s="40"/>
      <c r="D5" s="40"/>
      <c r="E5" s="40"/>
      <c r="F5" s="40"/>
      <c r="G5" s="90"/>
      <c r="H5" s="90"/>
      <c r="I5" s="90"/>
      <c r="J5" s="90"/>
      <c r="K5" s="90"/>
      <c r="L5" s="90"/>
    </row>
    <row r="6" spans="1:13" ht="19.5" customHeight="1" thickBot="1">
      <c r="A6" s="91" t="s">
        <v>65</v>
      </c>
      <c r="B6" s="41" t="s">
        <v>119</v>
      </c>
      <c r="C6" s="41" t="s">
        <v>121</v>
      </c>
      <c r="D6" s="41" t="s">
        <v>122</v>
      </c>
      <c r="E6" s="41" t="s">
        <v>123</v>
      </c>
      <c r="F6" s="83">
        <v>2013</v>
      </c>
      <c r="G6" s="41" t="s">
        <v>124</v>
      </c>
      <c r="H6" s="41" t="s">
        <v>130</v>
      </c>
      <c r="I6" s="41" t="s">
        <v>133</v>
      </c>
      <c r="J6" s="41" t="s">
        <v>134</v>
      </c>
      <c r="K6" s="83">
        <v>2014</v>
      </c>
      <c r="L6" s="18" t="s">
        <v>125</v>
      </c>
      <c r="M6" s="119"/>
    </row>
    <row r="7" spans="1:13" ht="12.75">
      <c r="A7" s="43" t="s">
        <v>75</v>
      </c>
      <c r="B7" s="44">
        <v>15196.697259999999</v>
      </c>
      <c r="C7" s="44">
        <v>10754.70762</v>
      </c>
      <c r="D7" s="44">
        <v>10650.25392</v>
      </c>
      <c r="E7" s="44">
        <v>9977.046139999999</v>
      </c>
      <c r="F7" s="45">
        <f>SUM(B7:E7)</f>
        <v>46578.704939999996</v>
      </c>
      <c r="G7" s="44">
        <v>15216.86356</v>
      </c>
      <c r="H7" s="44">
        <v>10846.468010000002</v>
      </c>
      <c r="I7" s="44">
        <v>11253.750609999996</v>
      </c>
      <c r="J7" s="44">
        <v>11005.330690000003</v>
      </c>
      <c r="K7" s="45">
        <f>SUM(G7:J7)</f>
        <v>48322.41287</v>
      </c>
      <c r="L7" s="199">
        <f aca="true" t="shared" si="0" ref="L7:L30">IF(OR(AND(F7&lt;0,K7&gt;0),AND(F7&gt;0,K7&lt;0),F7=0,F7="-",K7="-"),"-",(K7-F7)/F7)</f>
        <v>0.03743573232115724</v>
      </c>
      <c r="M7" s="120"/>
    </row>
    <row r="8" spans="1:13" ht="12.75">
      <c r="A8" s="46" t="s">
        <v>24</v>
      </c>
      <c r="B8" s="49">
        <v>-1310.26994</v>
      </c>
      <c r="C8" s="49">
        <v>-1121.1657900000002</v>
      </c>
      <c r="D8" s="49">
        <v>-858.5276800000001</v>
      </c>
      <c r="E8" s="49">
        <v>-691.5012499999998</v>
      </c>
      <c r="F8" s="45">
        <f aca="true" t="shared" si="1" ref="F8:F15">SUM(B8:E8)</f>
        <v>-3981.46466</v>
      </c>
      <c r="G8" s="49">
        <v>-1226.96751</v>
      </c>
      <c r="H8" s="49">
        <v>-936.1265699999999</v>
      </c>
      <c r="I8" s="49">
        <v>-959.2647100000004</v>
      </c>
      <c r="J8" s="49">
        <v>-838.5263299999997</v>
      </c>
      <c r="K8" s="45">
        <f aca="true" t="shared" si="2" ref="K8:K15">SUM(G8:J8)</f>
        <v>-3960.88512</v>
      </c>
      <c r="L8" s="117">
        <f t="shared" si="0"/>
        <v>-0.00516883653564821</v>
      </c>
      <c r="M8" s="120"/>
    </row>
    <row r="9" spans="1:13" ht="12.75">
      <c r="A9" s="47" t="s">
        <v>25</v>
      </c>
      <c r="B9" s="49">
        <v>-3574.63992</v>
      </c>
      <c r="C9" s="49">
        <v>745.18723</v>
      </c>
      <c r="D9" s="49">
        <v>976.64411</v>
      </c>
      <c r="E9" s="49">
        <v>1303.0064900000002</v>
      </c>
      <c r="F9" s="50">
        <f t="shared" si="1"/>
        <v>-549.8020899999999</v>
      </c>
      <c r="G9" s="49">
        <v>-3580.1919700000003</v>
      </c>
      <c r="H9" s="49">
        <v>790.9600600000003</v>
      </c>
      <c r="I9" s="49">
        <v>885.0272199999999</v>
      </c>
      <c r="J9" s="49">
        <v>1301.89875</v>
      </c>
      <c r="K9" s="50">
        <f t="shared" si="2"/>
        <v>-602.30594</v>
      </c>
      <c r="L9" s="121">
        <f t="shared" si="0"/>
        <v>0.09549590835495017</v>
      </c>
      <c r="M9" s="122"/>
    </row>
    <row r="10" spans="1:13" s="6" customFormat="1" ht="12.75">
      <c r="A10" s="43" t="s">
        <v>3</v>
      </c>
      <c r="B10" s="365">
        <f>SUM(B7:B9)</f>
        <v>10311.7874</v>
      </c>
      <c r="C10" s="365">
        <f>SUM(C7:C9)</f>
        <v>10378.729059999998</v>
      </c>
      <c r="D10" s="365">
        <f>SUM(D7:D9)</f>
        <v>10768.37035</v>
      </c>
      <c r="E10" s="365">
        <f>SUM(E7:E9)</f>
        <v>10588.551379999999</v>
      </c>
      <c r="F10" s="45">
        <f>SUM(B10:E10)</f>
        <v>42047.43818999999</v>
      </c>
      <c r="G10" s="365">
        <f>SUM(G7:G9)</f>
        <v>10409.70408</v>
      </c>
      <c r="H10" s="365">
        <f>SUM(H7:H9)</f>
        <v>10701.301500000001</v>
      </c>
      <c r="I10" s="365">
        <f>SUM(I7:I9)</f>
        <v>11179.513119999996</v>
      </c>
      <c r="J10" s="365">
        <f>SUM(J7:J9)</f>
        <v>11468.703110000002</v>
      </c>
      <c r="K10" s="45">
        <f t="shared" si="2"/>
        <v>43759.22181</v>
      </c>
      <c r="L10" s="117">
        <f t="shared" si="0"/>
        <v>0.0407107708266307</v>
      </c>
      <c r="M10" s="92"/>
    </row>
    <row r="11" spans="1:13" ht="12.75">
      <c r="A11" s="46" t="s">
        <v>4</v>
      </c>
      <c r="B11" s="49">
        <v>886.69789</v>
      </c>
      <c r="C11" s="49">
        <v>932.89605</v>
      </c>
      <c r="D11" s="49">
        <v>884.8422600000001</v>
      </c>
      <c r="E11" s="49">
        <v>889.6168499999999</v>
      </c>
      <c r="F11" s="45">
        <f>SUM(B11:E11)</f>
        <v>3594.05305</v>
      </c>
      <c r="G11" s="49">
        <v>852.80587</v>
      </c>
      <c r="H11" s="49">
        <v>938.9682899999999</v>
      </c>
      <c r="I11" s="49">
        <v>897.1364000000003</v>
      </c>
      <c r="J11" s="49">
        <v>906.4817899999998</v>
      </c>
      <c r="K11" s="45">
        <f t="shared" si="2"/>
        <v>3595.39235</v>
      </c>
      <c r="L11" s="117">
        <f t="shared" si="0"/>
        <v>0.0003726433587284122</v>
      </c>
      <c r="M11" s="120"/>
    </row>
    <row r="12" spans="1:13" ht="12.75">
      <c r="A12" s="46" t="s">
        <v>38</v>
      </c>
      <c r="B12" s="49">
        <v>8.25546</v>
      </c>
      <c r="C12" s="49">
        <v>-34.986149999999995</v>
      </c>
      <c r="D12" s="49">
        <v>-34.71383</v>
      </c>
      <c r="E12" s="49">
        <v>-14.020970000000005</v>
      </c>
      <c r="F12" s="45">
        <f t="shared" si="1"/>
        <v>-75.46549</v>
      </c>
      <c r="G12" s="49">
        <v>14.38739</v>
      </c>
      <c r="H12" s="49">
        <v>1.3236599999999985</v>
      </c>
      <c r="I12" s="49">
        <v>4.2258900000000015</v>
      </c>
      <c r="J12" s="49">
        <v>-13.97991</v>
      </c>
      <c r="K12" s="45">
        <f t="shared" si="2"/>
        <v>5.95703</v>
      </c>
      <c r="L12" s="117" t="str">
        <f t="shared" si="0"/>
        <v>-</v>
      </c>
      <c r="M12" s="120"/>
    </row>
    <row r="13" spans="1:13" ht="12.75">
      <c r="A13" s="46" t="s">
        <v>48</v>
      </c>
      <c r="B13" s="364">
        <v>15.64022</v>
      </c>
      <c r="C13" s="364">
        <v>13.776210000000003</v>
      </c>
      <c r="D13" s="364">
        <v>14.18825</v>
      </c>
      <c r="E13" s="364">
        <v>26.168999999999997</v>
      </c>
      <c r="F13" s="45">
        <f t="shared" si="1"/>
        <v>69.77368</v>
      </c>
      <c r="G13" s="364">
        <v>26.164</v>
      </c>
      <c r="H13" s="364">
        <v>28.862699999999997</v>
      </c>
      <c r="I13" s="364">
        <v>74.05177999999998</v>
      </c>
      <c r="J13" s="364">
        <v>56.79101000000003</v>
      </c>
      <c r="K13" s="45">
        <f t="shared" si="2"/>
        <v>185.86949</v>
      </c>
      <c r="L13" s="117">
        <f t="shared" si="0"/>
        <v>1.6638911692775846</v>
      </c>
      <c r="M13" s="120"/>
    </row>
    <row r="14" spans="1:13" ht="12.75">
      <c r="A14" s="46" t="s">
        <v>26</v>
      </c>
      <c r="B14" s="49">
        <v>289.92773</v>
      </c>
      <c r="C14" s="49">
        <v>307.56337999999994</v>
      </c>
      <c r="D14" s="49">
        <v>317.0852000000001</v>
      </c>
      <c r="E14" s="49">
        <v>310.96687999999983</v>
      </c>
      <c r="F14" s="45">
        <f t="shared" si="1"/>
        <v>1225.5431899999999</v>
      </c>
      <c r="G14" s="49">
        <v>306.59649</v>
      </c>
      <c r="H14" s="49">
        <v>301.63599999999997</v>
      </c>
      <c r="I14" s="49">
        <v>347.16409999999996</v>
      </c>
      <c r="J14" s="49">
        <v>304.8402</v>
      </c>
      <c r="K14" s="45">
        <f t="shared" si="2"/>
        <v>1260.23679</v>
      </c>
      <c r="L14" s="117">
        <f t="shared" si="0"/>
        <v>0.02830875344344255</v>
      </c>
      <c r="M14" s="120"/>
    </row>
    <row r="15" spans="1:13" s="7" customFormat="1" ht="12.75">
      <c r="A15" s="67" t="s">
        <v>0</v>
      </c>
      <c r="B15" s="49">
        <v>8.29578</v>
      </c>
      <c r="C15" s="49">
        <v>10.21239</v>
      </c>
      <c r="D15" s="49">
        <v>10.525870000000001</v>
      </c>
      <c r="E15" s="49">
        <v>17.540049999999997</v>
      </c>
      <c r="F15" s="45">
        <f t="shared" si="1"/>
        <v>46.57409</v>
      </c>
      <c r="G15" s="49">
        <v>28.74883</v>
      </c>
      <c r="H15" s="49">
        <v>10.74889</v>
      </c>
      <c r="I15" s="49">
        <v>6.5653799999999976</v>
      </c>
      <c r="J15" s="49">
        <v>14.259569999999997</v>
      </c>
      <c r="K15" s="45">
        <f t="shared" si="2"/>
        <v>60.322669999999995</v>
      </c>
      <c r="L15" s="121">
        <f t="shared" si="0"/>
        <v>0.29519803822253954</v>
      </c>
      <c r="M15" s="123"/>
    </row>
    <row r="16" spans="1:13" ht="12.75">
      <c r="A16" s="99" t="s">
        <v>27</v>
      </c>
      <c r="B16" s="139">
        <f aca="true" t="shared" si="3" ref="B16:K16">SUM(B10:B15)</f>
        <v>11520.604479999998</v>
      </c>
      <c r="C16" s="139">
        <f t="shared" si="3"/>
        <v>11608.190939999997</v>
      </c>
      <c r="D16" s="139">
        <f t="shared" si="3"/>
        <v>11960.298099999996</v>
      </c>
      <c r="E16" s="139">
        <f t="shared" si="3"/>
        <v>11818.82319</v>
      </c>
      <c r="F16" s="140">
        <f t="shared" si="3"/>
        <v>46907.91670999999</v>
      </c>
      <c r="G16" s="139">
        <f t="shared" si="3"/>
        <v>11638.40666</v>
      </c>
      <c r="H16" s="139">
        <f t="shared" si="3"/>
        <v>11982.841040000003</v>
      </c>
      <c r="I16" s="139">
        <f t="shared" si="3"/>
        <v>12508.656669999995</v>
      </c>
      <c r="J16" s="139">
        <f t="shared" si="3"/>
        <v>12737.095770000004</v>
      </c>
      <c r="K16" s="140">
        <f t="shared" si="3"/>
        <v>48867.000140000004</v>
      </c>
      <c r="L16" s="121">
        <f t="shared" si="0"/>
        <v>0.04176445187518569</v>
      </c>
      <c r="M16" s="124"/>
    </row>
    <row r="17" spans="1:13" ht="12.75">
      <c r="A17" s="46" t="s">
        <v>9</v>
      </c>
      <c r="B17" s="49">
        <v>-6813.22667</v>
      </c>
      <c r="C17" s="49">
        <v>-6983.387989999999</v>
      </c>
      <c r="D17" s="49">
        <v>-7233.576590000001</v>
      </c>
      <c r="E17" s="49">
        <v>-6682.69728</v>
      </c>
      <c r="F17" s="45">
        <f aca="true" t="shared" si="4" ref="F17:F25">SUM(B17:E17)</f>
        <v>-27712.88853</v>
      </c>
      <c r="G17" s="49">
        <v>-6727.48533</v>
      </c>
      <c r="H17" s="49">
        <v>-7085.9959499999995</v>
      </c>
      <c r="I17" s="49">
        <v>-7365.689180000001</v>
      </c>
      <c r="J17" s="49">
        <v>-7698.409879999999</v>
      </c>
      <c r="K17" s="45">
        <f aca="true" t="shared" si="5" ref="K17:K25">SUM(G17:J17)</f>
        <v>-28877.58034</v>
      </c>
      <c r="L17" s="117">
        <f t="shared" si="0"/>
        <v>0.04202708096412208</v>
      </c>
      <c r="M17" s="120"/>
    </row>
    <row r="18" spans="1:13" ht="12.75">
      <c r="A18" s="46" t="s">
        <v>42</v>
      </c>
      <c r="B18" s="49">
        <v>-112.63695</v>
      </c>
      <c r="C18" s="49">
        <v>-98.87642000000001</v>
      </c>
      <c r="D18" s="49">
        <v>-106.67048999999997</v>
      </c>
      <c r="E18" s="49">
        <v>-66.20881000000003</v>
      </c>
      <c r="F18" s="45">
        <f t="shared" si="4"/>
        <v>-384.39267</v>
      </c>
      <c r="G18" s="49">
        <v>-125.01891</v>
      </c>
      <c r="H18" s="49">
        <v>-135.22250000000003</v>
      </c>
      <c r="I18" s="49">
        <v>-167.65191999999996</v>
      </c>
      <c r="J18" s="49">
        <v>-110.41185000000007</v>
      </c>
      <c r="K18" s="45">
        <f t="shared" si="5"/>
        <v>-538.3051800000001</v>
      </c>
      <c r="L18" s="117">
        <f t="shared" si="0"/>
        <v>0.40040438336142065</v>
      </c>
      <c r="M18" s="120"/>
    </row>
    <row r="19" spans="1:13" ht="12.75">
      <c r="A19" s="46" t="s">
        <v>36</v>
      </c>
      <c r="B19" s="49">
        <v>-15.52918</v>
      </c>
      <c r="C19" s="49">
        <v>-6.758839999999999</v>
      </c>
      <c r="D19" s="49">
        <v>-8.601510000000001</v>
      </c>
      <c r="E19" s="49">
        <v>-20.90242</v>
      </c>
      <c r="F19" s="45">
        <f>SUM(B19:E19)</f>
        <v>-51.79195</v>
      </c>
      <c r="G19" s="49">
        <v>-12.52787</v>
      </c>
      <c r="H19" s="49">
        <v>-16.8272</v>
      </c>
      <c r="I19" s="49">
        <v>-19.575329999999997</v>
      </c>
      <c r="J19" s="49">
        <v>-21.651689999999995</v>
      </c>
      <c r="K19" s="45">
        <f t="shared" si="5"/>
        <v>-70.58209</v>
      </c>
      <c r="L19" s="117">
        <f t="shared" si="0"/>
        <v>0.36280039658672814</v>
      </c>
      <c r="M19" s="120"/>
    </row>
    <row r="20" spans="1:13" ht="12.75">
      <c r="A20" s="46" t="s">
        <v>49</v>
      </c>
      <c r="B20" s="49">
        <v>-1.254</v>
      </c>
      <c r="C20" s="49">
        <v>-6.55871</v>
      </c>
      <c r="D20" s="49">
        <v>-1.5849900000000012</v>
      </c>
      <c r="E20" s="49">
        <v>-1.2070199999999982</v>
      </c>
      <c r="F20" s="45">
        <f t="shared" si="4"/>
        <v>-10.604719999999999</v>
      </c>
      <c r="G20" s="49">
        <v>-4.754</v>
      </c>
      <c r="H20" s="49">
        <v>-1.3420000000000005</v>
      </c>
      <c r="I20" s="49">
        <v>-4.189209999999999</v>
      </c>
      <c r="J20" s="49">
        <v>-9.977979999999999</v>
      </c>
      <c r="K20" s="45">
        <f t="shared" si="5"/>
        <v>-20.263189999999998</v>
      </c>
      <c r="L20" s="117">
        <f t="shared" si="0"/>
        <v>0.9107708642943897</v>
      </c>
      <c r="M20" s="120"/>
    </row>
    <row r="21" spans="1:13" ht="12.75">
      <c r="A21" s="46" t="s">
        <v>12</v>
      </c>
      <c r="B21" s="49">
        <v>-68.67572</v>
      </c>
      <c r="C21" s="49">
        <v>-76.35385999999998</v>
      </c>
      <c r="D21" s="49">
        <v>-87.53547</v>
      </c>
      <c r="E21" s="49">
        <v>-82.91827</v>
      </c>
      <c r="F21" s="45">
        <f>SUM(B21:E21)</f>
        <v>-315.48332</v>
      </c>
      <c r="G21" s="49">
        <v>-69.35128999999999</v>
      </c>
      <c r="H21" s="49">
        <v>-74.4774</v>
      </c>
      <c r="I21" s="49">
        <v>-87.91170000000002</v>
      </c>
      <c r="J21" s="49">
        <v>-91.3617099999999</v>
      </c>
      <c r="K21" s="45">
        <f t="shared" si="5"/>
        <v>-323.10209999999995</v>
      </c>
      <c r="L21" s="117">
        <f t="shared" si="0"/>
        <v>0.024149549332750646</v>
      </c>
      <c r="M21" s="120"/>
    </row>
    <row r="22" spans="1:13" ht="12.75">
      <c r="A22" s="46" t="s">
        <v>137</v>
      </c>
      <c r="B22" s="49">
        <v>-2908.2840499999998</v>
      </c>
      <c r="C22" s="49">
        <v>-2977.04863</v>
      </c>
      <c r="D22" s="49">
        <v>-2975.6008600000005</v>
      </c>
      <c r="E22" s="49">
        <v>-3080.9357899999995</v>
      </c>
      <c r="F22" s="45">
        <f t="shared" si="4"/>
        <v>-11941.86933</v>
      </c>
      <c r="G22" s="49">
        <v>-2912.12258</v>
      </c>
      <c r="H22" s="49">
        <v>-3035.7012299999997</v>
      </c>
      <c r="I22" s="49">
        <v>-3089.182820000002</v>
      </c>
      <c r="J22" s="49">
        <v>-3363.2121799999986</v>
      </c>
      <c r="K22" s="45">
        <f t="shared" si="5"/>
        <v>-12400.21881</v>
      </c>
      <c r="L22" s="117">
        <f t="shared" si="0"/>
        <v>0.038381719589624816</v>
      </c>
      <c r="M22" s="120"/>
    </row>
    <row r="23" spans="1:13" ht="12.75">
      <c r="A23" s="46" t="s">
        <v>14</v>
      </c>
      <c r="B23" s="49">
        <v>-275.18055</v>
      </c>
      <c r="C23" s="49">
        <v>-272.77633</v>
      </c>
      <c r="D23" s="49">
        <v>-294.65088000000003</v>
      </c>
      <c r="E23" s="49">
        <v>-298.76329999999984</v>
      </c>
      <c r="F23" s="45">
        <f>SUM(B23:E23)</f>
        <v>-1141.37106</v>
      </c>
      <c r="G23" s="49">
        <v>-290.90533</v>
      </c>
      <c r="H23" s="49">
        <v>-279.94149999999996</v>
      </c>
      <c r="I23" s="49">
        <v>-322.66843000000006</v>
      </c>
      <c r="J23" s="49">
        <v>-286.74083999999993</v>
      </c>
      <c r="K23" s="45">
        <f t="shared" si="5"/>
        <v>-1180.2561</v>
      </c>
      <c r="L23" s="117">
        <f t="shared" si="0"/>
        <v>0.03406871031056291</v>
      </c>
      <c r="M23" s="120"/>
    </row>
    <row r="24" spans="1:13" ht="12.75">
      <c r="A24" s="46" t="s">
        <v>16</v>
      </c>
      <c r="B24" s="49">
        <v>-1.84134</v>
      </c>
      <c r="C24" s="49">
        <v>-0.8276000000000001</v>
      </c>
      <c r="D24" s="49">
        <v>-10.7547</v>
      </c>
      <c r="E24" s="49">
        <v>-48.11618</v>
      </c>
      <c r="F24" s="45">
        <f>SUM(B24:E24)</f>
        <v>-61.53982</v>
      </c>
      <c r="G24" s="49">
        <v>-1.02563</v>
      </c>
      <c r="H24" s="49">
        <v>-0.3765400000000001</v>
      </c>
      <c r="I24" s="49">
        <v>-5.03036</v>
      </c>
      <c r="J24" s="49">
        <v>-23.42013</v>
      </c>
      <c r="K24" s="45">
        <f t="shared" si="5"/>
        <v>-29.85266</v>
      </c>
      <c r="L24" s="117">
        <f t="shared" si="0"/>
        <v>-0.5149049834724898</v>
      </c>
      <c r="M24" s="120"/>
    </row>
    <row r="25" spans="1:18" s="7" customFormat="1" ht="12.75">
      <c r="A25" s="67" t="s">
        <v>1</v>
      </c>
      <c r="B25" s="49">
        <v>-5.012899999999999</v>
      </c>
      <c r="C25" s="49">
        <v>-6.1919400000000016</v>
      </c>
      <c r="D25" s="49">
        <v>-6.38147</v>
      </c>
      <c r="E25" s="49">
        <v>-3.1521899999999974</v>
      </c>
      <c r="F25" s="45">
        <f t="shared" si="4"/>
        <v>-20.7385</v>
      </c>
      <c r="G25" s="49">
        <v>-5.79395</v>
      </c>
      <c r="H25" s="49">
        <v>-7.777920000000001</v>
      </c>
      <c r="I25" s="49">
        <v>-24.35341</v>
      </c>
      <c r="J25" s="49">
        <v>-6.933799999999998</v>
      </c>
      <c r="K25" s="45">
        <f t="shared" si="5"/>
        <v>-44.85908</v>
      </c>
      <c r="L25" s="121">
        <f t="shared" si="0"/>
        <v>1.1630821901294695</v>
      </c>
      <c r="M25" s="123"/>
      <c r="R25" s="5"/>
    </row>
    <row r="26" spans="1:13" ht="13.5" thickBot="1">
      <c r="A26" s="98" t="s">
        <v>28</v>
      </c>
      <c r="B26" s="155">
        <f aca="true" t="shared" si="6" ref="B26:K26">SUM(B17:B25)</f>
        <v>-10201.64136</v>
      </c>
      <c r="C26" s="155">
        <f t="shared" si="6"/>
        <v>-10428.780320000002</v>
      </c>
      <c r="D26" s="155">
        <f t="shared" si="6"/>
        <v>-10725.356960000001</v>
      </c>
      <c r="E26" s="155">
        <f t="shared" si="6"/>
        <v>-10284.901260000002</v>
      </c>
      <c r="F26" s="156">
        <f t="shared" si="6"/>
        <v>-41640.679899999996</v>
      </c>
      <c r="G26" s="155">
        <f t="shared" si="6"/>
        <v>-10148.984889999998</v>
      </c>
      <c r="H26" s="155">
        <f t="shared" si="6"/>
        <v>-10637.66224</v>
      </c>
      <c r="I26" s="155">
        <f t="shared" si="6"/>
        <v>-11086.252360000002</v>
      </c>
      <c r="J26" s="155">
        <f t="shared" si="6"/>
        <v>-11612.12006</v>
      </c>
      <c r="K26" s="156">
        <f t="shared" si="6"/>
        <v>-43485.01955</v>
      </c>
      <c r="L26" s="143">
        <f t="shared" si="0"/>
        <v>0.04429177560090708</v>
      </c>
      <c r="M26" s="157"/>
    </row>
    <row r="27" spans="1:13" ht="13.5" thickBot="1">
      <c r="A27" s="87" t="s">
        <v>29</v>
      </c>
      <c r="B27" s="51">
        <f aca="true" t="shared" si="7" ref="B27:K27">B16+B26</f>
        <v>1318.9631199999985</v>
      </c>
      <c r="C27" s="51">
        <f t="shared" si="7"/>
        <v>1179.410619999995</v>
      </c>
      <c r="D27" s="51">
        <f t="shared" si="7"/>
        <v>1234.9411399999954</v>
      </c>
      <c r="E27" s="51">
        <f t="shared" si="7"/>
        <v>1533.9219299999968</v>
      </c>
      <c r="F27" s="64">
        <f t="shared" si="7"/>
        <v>5267.236809999995</v>
      </c>
      <c r="G27" s="51">
        <f t="shared" si="7"/>
        <v>1489.4217700000027</v>
      </c>
      <c r="H27" s="51">
        <f t="shared" si="7"/>
        <v>1345.1788000000033</v>
      </c>
      <c r="I27" s="51">
        <f t="shared" si="7"/>
        <v>1422.4043099999926</v>
      </c>
      <c r="J27" s="51">
        <f t="shared" si="7"/>
        <v>1124.9757100000043</v>
      </c>
      <c r="K27" s="64">
        <f t="shared" si="7"/>
        <v>5381.9805900000065</v>
      </c>
      <c r="L27" s="143">
        <f t="shared" si="0"/>
        <v>0.021784435395455805</v>
      </c>
      <c r="M27" s="125"/>
    </row>
    <row r="28" spans="1:13" ht="12.75">
      <c r="A28" s="46" t="s">
        <v>39</v>
      </c>
      <c r="B28" s="49">
        <v>-9.01228</v>
      </c>
      <c r="C28" s="49">
        <v>22.45531</v>
      </c>
      <c r="D28" s="49">
        <v>-6.1386</v>
      </c>
      <c r="E28" s="49">
        <v>17.94432</v>
      </c>
      <c r="F28" s="45">
        <f>SUM(B28:E28)</f>
        <v>25.24875</v>
      </c>
      <c r="G28" s="49">
        <v>-59.165510000000005</v>
      </c>
      <c r="H28" s="49">
        <v>-2.9099999999999966</v>
      </c>
      <c r="I28" s="49">
        <v>-15.38562000000001</v>
      </c>
      <c r="J28" s="49">
        <v>-36.948299999999975</v>
      </c>
      <c r="K28" s="45">
        <f>SUM(G28:J28)</f>
        <v>-114.40942999999999</v>
      </c>
      <c r="L28" s="117" t="str">
        <f t="shared" si="0"/>
        <v>-</v>
      </c>
      <c r="M28" s="120"/>
    </row>
    <row r="29" spans="1:13" ht="12.75">
      <c r="A29" s="46" t="s">
        <v>69</v>
      </c>
      <c r="B29" s="49">
        <v>155.47592</v>
      </c>
      <c r="C29" s="49">
        <v>229.83778000000004</v>
      </c>
      <c r="D29" s="49">
        <v>77.60553999999996</v>
      </c>
      <c r="E29" s="49">
        <v>56.653819999999996</v>
      </c>
      <c r="F29" s="45">
        <f>SUM(B29:E29)</f>
        <v>519.5730599999999</v>
      </c>
      <c r="G29" s="49">
        <v>83.16941</v>
      </c>
      <c r="H29" s="49">
        <v>113.79578000000001</v>
      </c>
      <c r="I29" s="49">
        <v>158.24446</v>
      </c>
      <c r="J29" s="49">
        <v>107.79094999999995</v>
      </c>
      <c r="K29" s="45">
        <f>SUM(G29:J29)</f>
        <v>463.00059999999996</v>
      </c>
      <c r="L29" s="117">
        <f t="shared" si="0"/>
        <v>-0.1088825891011362</v>
      </c>
      <c r="M29" s="120"/>
    </row>
    <row r="30" spans="1:13" ht="12.75">
      <c r="A30" s="46" t="s">
        <v>51</v>
      </c>
      <c r="B30" s="49">
        <v>-16.10221</v>
      </c>
      <c r="C30" s="49">
        <v>-35.07392</v>
      </c>
      <c r="D30" s="49">
        <v>-129.49719000000002</v>
      </c>
      <c r="E30" s="49">
        <v>-36.018189999999976</v>
      </c>
      <c r="F30" s="45">
        <f>SUM(B30:E30)</f>
        <v>-216.69151</v>
      </c>
      <c r="G30" s="49">
        <v>-57.01026</v>
      </c>
      <c r="H30" s="49">
        <v>-19.78587999999999</v>
      </c>
      <c r="I30" s="49">
        <v>-41.79605000000001</v>
      </c>
      <c r="J30" s="49">
        <v>-49.88744000000001</v>
      </c>
      <c r="K30" s="45">
        <f>SUM(G30:J30)</f>
        <v>-168.47963000000001</v>
      </c>
      <c r="L30" s="117">
        <f t="shared" si="0"/>
        <v>-0.22249085808668728</v>
      </c>
      <c r="M30" s="120"/>
    </row>
    <row r="31" spans="1:13" ht="12.75">
      <c r="A31" s="46" t="s">
        <v>132</v>
      </c>
      <c r="B31" s="49">
        <v>0</v>
      </c>
      <c r="C31" s="49">
        <v>0</v>
      </c>
      <c r="D31" s="49">
        <v>0</v>
      </c>
      <c r="E31" s="49">
        <v>0</v>
      </c>
      <c r="F31" s="45">
        <f>SUM(B31:E31)</f>
        <v>0</v>
      </c>
      <c r="G31" s="49">
        <v>-536.71065</v>
      </c>
      <c r="H31" s="49">
        <v>0</v>
      </c>
      <c r="I31" s="49">
        <v>0</v>
      </c>
      <c r="J31" s="49">
        <v>0</v>
      </c>
      <c r="K31" s="45">
        <f>SUM(G31:J31)</f>
        <v>-536.71065</v>
      </c>
      <c r="L31" s="117" t="str">
        <f>IF(OR(AND(F31&lt;0,K31&gt;0),AND(F31&gt;0,K31&lt;0),SUM(F31)=0,F31="-",K31="-"),"-",(K31-F31)/F31)</f>
        <v>-</v>
      </c>
      <c r="M31" s="120"/>
    </row>
    <row r="32" spans="1:13" ht="12.75">
      <c r="A32" s="47" t="s">
        <v>15</v>
      </c>
      <c r="B32" s="366">
        <v>-2.64354</v>
      </c>
      <c r="C32" s="366">
        <v>-5.45992</v>
      </c>
      <c r="D32" s="366">
        <v>-16.204949999999997</v>
      </c>
      <c r="E32" s="366">
        <v>-7.769020000000005</v>
      </c>
      <c r="F32" s="50">
        <f>SUM(B32:E32)</f>
        <v>-32.07743</v>
      </c>
      <c r="G32" s="366">
        <v>-6.4949200000000005</v>
      </c>
      <c r="H32" s="366">
        <v>-6.10918</v>
      </c>
      <c r="I32" s="366">
        <v>-14.68923</v>
      </c>
      <c r="J32" s="366">
        <v>-22.06029</v>
      </c>
      <c r="K32" s="50">
        <f>SUM(G32:J32)</f>
        <v>-49.35362</v>
      </c>
      <c r="L32" s="121">
        <f>IF(OR(AND(F32&lt;0,K32&gt;0),AND(F32&gt;0,K32&lt;0),F32=0,F32="-",K32="-"),"-",(K32-F32)/F32)</f>
        <v>0.5385777476562181</v>
      </c>
      <c r="M32" s="122"/>
    </row>
    <row r="33" spans="1:13" s="6" customFormat="1" ht="13.5" thickBot="1">
      <c r="A33" s="43" t="s">
        <v>30</v>
      </c>
      <c r="B33" s="44">
        <f aca="true" t="shared" si="8" ref="B33:K33">SUM(B28:B32)</f>
        <v>127.71788999999998</v>
      </c>
      <c r="C33" s="44">
        <f t="shared" si="8"/>
        <v>211.75925</v>
      </c>
      <c r="D33" s="44">
        <f t="shared" si="8"/>
        <v>-74.23520000000005</v>
      </c>
      <c r="E33" s="44">
        <f t="shared" si="8"/>
        <v>30.81093000000002</v>
      </c>
      <c r="F33" s="45">
        <f t="shared" si="8"/>
        <v>296.0528699999999</v>
      </c>
      <c r="G33" s="44">
        <f t="shared" si="8"/>
        <v>-576.2119299999999</v>
      </c>
      <c r="H33" s="44">
        <f t="shared" si="8"/>
        <v>84.99072000000002</v>
      </c>
      <c r="I33" s="44">
        <f t="shared" si="8"/>
        <v>86.37355999999998</v>
      </c>
      <c r="J33" s="44">
        <f t="shared" si="8"/>
        <v>-1.105080000000033</v>
      </c>
      <c r="K33" s="45">
        <f t="shared" si="8"/>
        <v>-405.95273</v>
      </c>
      <c r="L33" s="143" t="str">
        <f>IF(OR(AND(F33&lt;0,K33&gt;0),AND(F33&gt;0,K33&lt;0),F33=0,F33="-",K33="-"),"-",(K33-F33)/F33)</f>
        <v>-</v>
      </c>
      <c r="M33" s="92"/>
    </row>
    <row r="34" spans="1:13" s="7" customFormat="1" ht="12.75">
      <c r="A34" s="202" t="s">
        <v>56</v>
      </c>
      <c r="B34" s="207">
        <f aca="true" t="shared" si="9" ref="B34:K34">B33+B27</f>
        <v>1446.6810099999984</v>
      </c>
      <c r="C34" s="207">
        <f t="shared" si="9"/>
        <v>1391.1698699999952</v>
      </c>
      <c r="D34" s="207">
        <f t="shared" si="9"/>
        <v>1160.7059399999953</v>
      </c>
      <c r="E34" s="207">
        <f t="shared" si="9"/>
        <v>1564.732859999997</v>
      </c>
      <c r="F34" s="208">
        <f t="shared" si="9"/>
        <v>5563.289679999994</v>
      </c>
      <c r="G34" s="207">
        <f t="shared" si="9"/>
        <v>913.2098400000027</v>
      </c>
      <c r="H34" s="207">
        <f t="shared" si="9"/>
        <v>1430.1695200000033</v>
      </c>
      <c r="I34" s="207">
        <f t="shared" si="9"/>
        <v>1508.7778699999926</v>
      </c>
      <c r="J34" s="207">
        <f t="shared" si="9"/>
        <v>1123.8706300000042</v>
      </c>
      <c r="K34" s="208">
        <f t="shared" si="9"/>
        <v>4976.0278600000065</v>
      </c>
      <c r="L34" s="117">
        <f>IF(OR(AND(F34&lt;0,K34&gt;0),AND(F34&gt;0,K34&lt;0),F34=0,F34="-",K34="-"),"-",(K34-F34)/F34)</f>
        <v>-0.10556017280768103</v>
      </c>
      <c r="M34" s="209"/>
    </row>
    <row r="35" spans="1:13" ht="13.5" thickBot="1">
      <c r="A35" s="46" t="s">
        <v>19</v>
      </c>
      <c r="B35" s="49">
        <v>-429.57234000000005</v>
      </c>
      <c r="C35" s="49">
        <v>-390.44102999999996</v>
      </c>
      <c r="D35" s="49">
        <v>-364.6816</v>
      </c>
      <c r="E35" s="49">
        <v>-561.6420499999999</v>
      </c>
      <c r="F35" s="45">
        <f>SUM(B35:E35)</f>
        <v>-1746.33702</v>
      </c>
      <c r="G35" s="49">
        <v>-268.14593</v>
      </c>
      <c r="H35" s="49">
        <v>-460.7819099999999</v>
      </c>
      <c r="I35" s="49">
        <v>-426.0524100000001</v>
      </c>
      <c r="J35" s="49">
        <v>-372.8087599999999</v>
      </c>
      <c r="K35" s="45">
        <f>SUM(G35:J35)</f>
        <v>-1527.78901</v>
      </c>
      <c r="L35" s="143">
        <f>IF(OR(AND(F35&lt;0,K35&gt;0),AND(F35&gt;0,K35&lt;0),F35=0,F35="-",K35="-"),"-",(K35-F35)/F35)</f>
        <v>-0.12514652526807224</v>
      </c>
      <c r="M35" s="120"/>
    </row>
    <row r="36" spans="1:13" ht="13.5" thickBot="1">
      <c r="A36" s="87" t="s">
        <v>2</v>
      </c>
      <c r="B36" s="51">
        <f aca="true" t="shared" si="10" ref="B36:K36">SUM(B34:B35)</f>
        <v>1017.1086699999984</v>
      </c>
      <c r="C36" s="51">
        <f t="shared" si="10"/>
        <v>1000.7288399999952</v>
      </c>
      <c r="D36" s="51">
        <f t="shared" si="10"/>
        <v>796.0243399999953</v>
      </c>
      <c r="E36" s="51">
        <f t="shared" si="10"/>
        <v>1003.090809999997</v>
      </c>
      <c r="F36" s="64">
        <f t="shared" si="10"/>
        <v>3816.9526599999945</v>
      </c>
      <c r="G36" s="51">
        <f t="shared" si="10"/>
        <v>645.0639100000027</v>
      </c>
      <c r="H36" s="51">
        <f t="shared" si="10"/>
        <v>969.3876100000034</v>
      </c>
      <c r="I36" s="51">
        <f t="shared" si="10"/>
        <v>1082.7254599999924</v>
      </c>
      <c r="J36" s="51">
        <f t="shared" si="10"/>
        <v>751.0618700000043</v>
      </c>
      <c r="K36" s="64">
        <f t="shared" si="10"/>
        <v>3448.2388500000066</v>
      </c>
      <c r="L36" s="143">
        <f>IF(OR(AND(F36&lt;0,K36&gt;0),AND(F36&gt;0,K36&lt;0),F36=0,F36="-",K36="-"),"-",(K36-F36)/F36)</f>
        <v>-0.09659899999912193</v>
      </c>
      <c r="M36" s="125"/>
    </row>
    <row r="37" spans="1:13" ht="12.75">
      <c r="A37" s="107" t="s">
        <v>71</v>
      </c>
      <c r="B37" s="49"/>
      <c r="C37" s="49"/>
      <c r="D37" s="49"/>
      <c r="E37" s="49"/>
      <c r="F37" s="45"/>
      <c r="G37" s="49"/>
      <c r="H37" s="49"/>
      <c r="I37" s="49"/>
      <c r="J37" s="49"/>
      <c r="K37" s="45"/>
      <c r="L37" s="117"/>
      <c r="M37" s="120"/>
    </row>
    <row r="38" spans="1:13" s="7" customFormat="1" ht="12.75">
      <c r="A38" s="158" t="s">
        <v>67</v>
      </c>
      <c r="B38" s="49">
        <v>43.410779999999995</v>
      </c>
      <c r="C38" s="49">
        <v>44.30597000000001</v>
      </c>
      <c r="D38" s="49">
        <v>35.51652</v>
      </c>
      <c r="E38" s="49">
        <v>44.12758999999997</v>
      </c>
      <c r="F38" s="133">
        <f>SUM(B38:E38)</f>
        <v>167.36085999999997</v>
      </c>
      <c r="G38" s="49">
        <v>43.604169999999996</v>
      </c>
      <c r="H38" s="49">
        <v>41.58385000000001</v>
      </c>
      <c r="I38" s="49">
        <v>31.32817</v>
      </c>
      <c r="J38" s="49">
        <v>42.20188999999998</v>
      </c>
      <c r="K38" s="133">
        <f>SUM(G38:J38)</f>
        <v>158.71808</v>
      </c>
      <c r="L38" s="117">
        <f>IF(OR(AND(F38&lt;0,K38&gt;0),AND(F38&gt;0,K38&lt;0),F38=0,F38="-",K38="-"),"-",(K38-F38)/F38)</f>
        <v>-0.05164158453774669</v>
      </c>
      <c r="M38" s="123"/>
    </row>
    <row r="39" spans="1:13" ht="13.5" thickBot="1">
      <c r="A39" s="148" t="s">
        <v>66</v>
      </c>
      <c r="B39" s="152">
        <f aca="true" t="shared" si="11" ref="B39:K39">B36-B38</f>
        <v>973.6978899999983</v>
      </c>
      <c r="C39" s="152">
        <f t="shared" si="11"/>
        <v>956.4228699999952</v>
      </c>
      <c r="D39" s="152">
        <f t="shared" si="11"/>
        <v>760.5078199999953</v>
      </c>
      <c r="E39" s="152">
        <f t="shared" si="11"/>
        <v>958.963219999997</v>
      </c>
      <c r="F39" s="153">
        <f t="shared" si="11"/>
        <v>3649.5917999999947</v>
      </c>
      <c r="G39" s="152">
        <f t="shared" si="11"/>
        <v>601.4597400000027</v>
      </c>
      <c r="H39" s="152">
        <f t="shared" si="11"/>
        <v>927.8037600000034</v>
      </c>
      <c r="I39" s="152">
        <f t="shared" si="11"/>
        <v>1051.3972899999924</v>
      </c>
      <c r="J39" s="152">
        <f t="shared" si="11"/>
        <v>708.8599800000044</v>
      </c>
      <c r="K39" s="153">
        <f t="shared" si="11"/>
        <v>3289.5207700000065</v>
      </c>
      <c r="L39" s="143">
        <f>IF(OR(AND(F39&lt;0,K39&gt;0),AND(F39&gt;0,K39&lt;0),F39=0,F39="-",K39="-"),"-",(K39-F39)/F39)</f>
        <v>-0.09866063103276064</v>
      </c>
      <c r="M39" s="119"/>
    </row>
    <row r="40" spans="1:13" ht="12.75">
      <c r="A40" s="46" t="s">
        <v>113</v>
      </c>
      <c r="B40" s="52">
        <f aca="true" t="shared" si="12" ref="B40:K40">-B17/B10</f>
        <v>0.6607221818789631</v>
      </c>
      <c r="C40" s="52">
        <f t="shared" si="12"/>
        <v>0.6728557947344663</v>
      </c>
      <c r="D40" s="52">
        <f t="shared" si="12"/>
        <v>0.6717429244063844</v>
      </c>
      <c r="E40" s="52">
        <f t="shared" si="12"/>
        <v>0.631124791312105</v>
      </c>
      <c r="F40" s="135">
        <f t="shared" si="12"/>
        <v>0.6590862540726885</v>
      </c>
      <c r="G40" s="52">
        <f t="shared" si="12"/>
        <v>0.6462705643021507</v>
      </c>
      <c r="H40" s="52">
        <f t="shared" si="12"/>
        <v>0.6621620697258178</v>
      </c>
      <c r="I40" s="52">
        <f t="shared" si="12"/>
        <v>0.6588559896068179</v>
      </c>
      <c r="J40" s="52">
        <f t="shared" si="12"/>
        <v>0.6712537421330107</v>
      </c>
      <c r="K40" s="135">
        <f t="shared" si="12"/>
        <v>0.6599198784974919</v>
      </c>
      <c r="L40" s="117">
        <f>IF(OR(AND(F40&lt;0,K40&gt;0),AND(F40&gt;0,K40&lt;0),F40=0,F40="-",K40="-"),"-",(K40-F40))</f>
        <v>0.0008336244248033919</v>
      </c>
      <c r="M40" s="126" t="s">
        <v>44</v>
      </c>
    </row>
    <row r="41" spans="1:13" ht="13.5" thickBot="1">
      <c r="A41" s="46" t="s">
        <v>114</v>
      </c>
      <c r="B41" s="52">
        <f aca="true" t="shared" si="13" ref="B41:K41">-B22/B10</f>
        <v>0.2820349118136396</v>
      </c>
      <c r="C41" s="52">
        <f t="shared" si="13"/>
        <v>0.2868413476052337</v>
      </c>
      <c r="D41" s="52">
        <f t="shared" si="13"/>
        <v>0.2763278716542286</v>
      </c>
      <c r="E41" s="52">
        <f t="shared" si="13"/>
        <v>0.2909685828997696</v>
      </c>
      <c r="F41" s="135">
        <f t="shared" si="13"/>
        <v>0.28400943895887804</v>
      </c>
      <c r="G41" s="52">
        <f t="shared" si="13"/>
        <v>0.279750755412444</v>
      </c>
      <c r="H41" s="52">
        <f t="shared" si="13"/>
        <v>0.28367589026437573</v>
      </c>
      <c r="I41" s="52">
        <f t="shared" si="13"/>
        <v>0.27632534501645656</v>
      </c>
      <c r="J41" s="52">
        <f t="shared" si="13"/>
        <v>0.2932513072962439</v>
      </c>
      <c r="K41" s="135">
        <f t="shared" si="13"/>
        <v>0.28337384206330335</v>
      </c>
      <c r="L41" s="143">
        <f>IF(OR(AND(F41&lt;0,K41&gt;0),AND(F41&gt;0,K41&lt;0),F41=0,F41="-",K41="-"),"-",(K41-F41))</f>
        <v>-0.000635596895574686</v>
      </c>
      <c r="M41" s="126" t="s">
        <v>44</v>
      </c>
    </row>
    <row r="42" spans="1:13" ht="13.5" thickBot="1">
      <c r="A42" s="87" t="s">
        <v>112</v>
      </c>
      <c r="B42" s="53">
        <f aca="true" t="shared" si="14" ref="B42:K42">-(B17+B22)/B10</f>
        <v>0.9427570936926027</v>
      </c>
      <c r="C42" s="53">
        <f t="shared" si="14"/>
        <v>0.9596971423396999</v>
      </c>
      <c r="D42" s="53">
        <f t="shared" si="14"/>
        <v>0.948070796060613</v>
      </c>
      <c r="E42" s="53">
        <f t="shared" si="14"/>
        <v>0.9220933742118745</v>
      </c>
      <c r="F42" s="93">
        <f t="shared" si="14"/>
        <v>0.9430956930315665</v>
      </c>
      <c r="G42" s="53">
        <f t="shared" si="14"/>
        <v>0.9260213197145947</v>
      </c>
      <c r="H42" s="53">
        <f t="shared" si="14"/>
        <v>0.9458379599901935</v>
      </c>
      <c r="I42" s="53">
        <f t="shared" si="14"/>
        <v>0.9351813346232745</v>
      </c>
      <c r="J42" s="53">
        <f t="shared" si="14"/>
        <v>0.9645050494292546</v>
      </c>
      <c r="K42" s="93">
        <f t="shared" si="14"/>
        <v>0.9432937205607952</v>
      </c>
      <c r="L42" s="118">
        <f>IF(OR(AND(F42&lt;0,K42&gt;0),AND(F42&gt;0,K42&lt;0),F42=0,F42="-",K42="-"),"-",(K42-F42))</f>
        <v>0.00019802752922870592</v>
      </c>
      <c r="M42" s="127" t="s">
        <v>44</v>
      </c>
    </row>
    <row r="43" spans="1:102" s="3" customFormat="1" ht="12.75">
      <c r="A43" s="4"/>
      <c r="B43" s="38"/>
      <c r="C43" s="38"/>
      <c r="D43" s="38"/>
      <c r="E43" s="38"/>
      <c r="F43" s="38"/>
      <c r="G43" s="38"/>
      <c r="H43" s="38"/>
      <c r="I43" s="38"/>
      <c r="J43" s="38"/>
      <c r="K43" s="38"/>
      <c r="L43" s="189"/>
      <c r="M43" s="2"/>
      <c r="N43" s="38"/>
      <c r="O43" s="13"/>
      <c r="P43" s="38"/>
      <c r="Q43" s="38"/>
      <c r="R43" s="38"/>
      <c r="S43" s="38"/>
      <c r="T43" s="13"/>
      <c r="U43" s="38"/>
      <c r="V43" s="38"/>
      <c r="W43" s="38"/>
      <c r="X43" s="189"/>
      <c r="Y43" s="2"/>
      <c r="Z43" s="38"/>
      <c r="AA43" s="38"/>
      <c r="AB43" s="38"/>
      <c r="AC43" s="38"/>
      <c r="AD43" s="13"/>
      <c r="AE43" s="38"/>
      <c r="AF43" s="38"/>
      <c r="AG43" s="38"/>
      <c r="AH43" s="38"/>
      <c r="AI43" s="13"/>
      <c r="AJ43" s="38"/>
      <c r="AK43" s="38"/>
      <c r="AL43" s="38"/>
      <c r="AM43" s="189"/>
      <c r="AN43" s="2"/>
      <c r="AO43" s="38"/>
      <c r="AP43" s="38"/>
      <c r="AQ43" s="38"/>
      <c r="AR43" s="38"/>
      <c r="AS43" s="13"/>
      <c r="AT43" s="38"/>
      <c r="AU43" s="38"/>
      <c r="AV43" s="38"/>
      <c r="AW43" s="38"/>
      <c r="AX43" s="13"/>
      <c r="AY43" s="38"/>
      <c r="AZ43" s="38"/>
      <c r="BA43" s="38"/>
      <c r="BB43" s="189"/>
      <c r="BC43" s="2"/>
      <c r="BD43" s="38"/>
      <c r="BE43" s="38"/>
      <c r="BF43" s="38"/>
      <c r="BG43" s="38"/>
      <c r="BH43" s="13"/>
      <c r="BI43" s="38"/>
      <c r="BJ43" s="38"/>
      <c r="BK43" s="38"/>
      <c r="BL43" s="38"/>
      <c r="BM43" s="13"/>
      <c r="BN43" s="38"/>
      <c r="BO43" s="38"/>
      <c r="BP43" s="38"/>
      <c r="BQ43" s="189"/>
      <c r="BR43" s="2"/>
      <c r="BS43" s="38"/>
      <c r="BT43" s="38"/>
      <c r="BU43" s="38"/>
      <c r="BV43" s="38"/>
      <c r="BW43" s="13"/>
      <c r="BX43" s="38"/>
      <c r="BY43" s="13"/>
      <c r="BZ43" s="38"/>
      <c r="CA43" s="38"/>
      <c r="CB43" s="13"/>
      <c r="CC43" s="38"/>
      <c r="CD43" s="38"/>
      <c r="CE43" s="38"/>
      <c r="CF43" s="189"/>
      <c r="CG43" s="2"/>
      <c r="CH43"/>
      <c r="CI43"/>
      <c r="CJ43"/>
      <c r="CK43"/>
      <c r="CL43"/>
      <c r="CM43"/>
      <c r="CN43"/>
      <c r="CO43"/>
      <c r="CP43"/>
      <c r="CQ43"/>
      <c r="CR43"/>
      <c r="CS43"/>
      <c r="CT43"/>
      <c r="CU43"/>
      <c r="CV43"/>
      <c r="CX43" s="144"/>
    </row>
    <row r="44" spans="1:91" s="7" customFormat="1" ht="45">
      <c r="A44" s="342" t="s">
        <v>76</v>
      </c>
      <c r="B44" s="261"/>
      <c r="C44" s="261"/>
      <c r="D44" s="261"/>
      <c r="E44" s="261"/>
      <c r="F44" s="261"/>
      <c r="G44" s="261"/>
      <c r="H44" s="261"/>
      <c r="I44" s="261"/>
      <c r="J44" s="261"/>
      <c r="K44" s="261"/>
      <c r="L44" s="263"/>
      <c r="M44" s="263"/>
      <c r="N44" s="263"/>
      <c r="O44" s="263"/>
      <c r="P44" s="261"/>
      <c r="Q44" s="263"/>
      <c r="R44" s="263"/>
      <c r="S44" s="263"/>
      <c r="T44" s="262"/>
      <c r="V44" s="263"/>
      <c r="W44" s="263"/>
      <c r="X44" s="263"/>
      <c r="Y44" s="264"/>
      <c r="Z44" s="263"/>
      <c r="AA44" s="263"/>
      <c r="AB44" s="263"/>
      <c r="AC44" s="261"/>
      <c r="AD44" s="263"/>
      <c r="AE44" s="263"/>
      <c r="AF44" s="263"/>
      <c r="AG44" s="262"/>
      <c r="AI44" s="263"/>
      <c r="AJ44" s="263"/>
      <c r="AK44" s="263"/>
      <c r="AL44" s="264"/>
      <c r="AM44" s="263"/>
      <c r="AN44" s="263"/>
      <c r="AO44" s="263"/>
      <c r="AP44" s="261"/>
      <c r="AQ44" s="263"/>
      <c r="AR44" s="263"/>
      <c r="AS44" s="263"/>
      <c r="AT44" s="262"/>
      <c r="AV44" s="263"/>
      <c r="AW44" s="263"/>
      <c r="AX44" s="263"/>
      <c r="AY44" s="264"/>
      <c r="AZ44" s="263"/>
      <c r="BA44" s="263"/>
      <c r="BB44" s="263"/>
      <c r="BC44" s="261"/>
      <c r="BD44" s="263"/>
      <c r="BE44" s="263"/>
      <c r="BF44" s="263"/>
      <c r="BG44" s="262"/>
      <c r="BI44" s="263"/>
      <c r="BJ44" s="263"/>
      <c r="BK44" s="263"/>
      <c r="BL44" s="264"/>
      <c r="BM44" s="263"/>
      <c r="BN44" s="263"/>
      <c r="BO44" s="263"/>
      <c r="BP44" s="261"/>
      <c r="BQ44" s="263"/>
      <c r="BR44" s="263"/>
      <c r="BS44" s="261"/>
      <c r="BT44" s="262"/>
      <c r="CG44" s="229"/>
      <c r="CH44" s="231"/>
      <c r="CI44" s="229"/>
      <c r="CJ44" s="229"/>
      <c r="CK44" s="258"/>
      <c r="CL44" s="227"/>
      <c r="CM44" s="228"/>
    </row>
  </sheetData>
  <sheetProtection/>
  <printOptions/>
  <pageMargins left="0.35433070866141736" right="0.2755905511811024" top="0.5905511811023623" bottom="0.2755905511811024" header="0.31496062992125984" footer="0.1968503937007874"/>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N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70.00390625" style="42" bestFit="1" customWidth="1"/>
    <col min="2" max="11" width="8.7109375" style="92" customWidth="1"/>
    <col min="12" max="12" width="9.140625" style="7" bestFit="1" customWidth="1"/>
    <col min="13" max="13" width="1.7109375" style="7" customWidth="1"/>
    <col min="14" max="16384" width="9.140625" style="5" customWidth="1"/>
  </cols>
  <sheetData>
    <row r="1" spans="1:76" s="9" customFormat="1" ht="19.5" customHeight="1">
      <c r="A1" s="160" t="s">
        <v>297</v>
      </c>
      <c r="B1" s="19"/>
      <c r="G1" s="19"/>
      <c r="H1" s="19"/>
      <c r="I1" s="19"/>
      <c r="J1" s="19"/>
      <c r="K1" s="19"/>
      <c r="L1" s="21"/>
      <c r="M1" s="8"/>
      <c r="N1" s="10"/>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61" t="str">
        <f>'Balance Sheets'!A2</f>
        <v>By segments and quarters as of December 31, 2014</v>
      </c>
      <c r="B2" s="19"/>
      <c r="G2" s="19"/>
      <c r="H2" s="19"/>
      <c r="I2" s="19"/>
      <c r="J2" s="19"/>
      <c r="K2" s="19"/>
      <c r="L2" s="21"/>
      <c r="M2" s="8"/>
      <c r="N2" s="10"/>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62"/>
      <c r="B3" s="21"/>
      <c r="G3" s="21"/>
      <c r="H3" s="21"/>
      <c r="I3" s="21"/>
      <c r="J3" s="21"/>
      <c r="K3" s="21"/>
      <c r="L3" s="21"/>
      <c r="M3" s="8"/>
      <c r="N3" s="8"/>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4" s="42" customFormat="1" ht="18">
      <c r="A4" s="160" t="s">
        <v>6</v>
      </c>
      <c r="B4" s="90"/>
      <c r="C4" s="90"/>
      <c r="D4" s="90"/>
      <c r="E4" s="90"/>
      <c r="F4" s="90"/>
      <c r="G4" s="90"/>
      <c r="H4" s="90"/>
      <c r="I4" s="90"/>
      <c r="J4" s="90"/>
      <c r="K4" s="90"/>
      <c r="L4" s="66"/>
      <c r="M4" s="66"/>
      <c r="N4" s="356"/>
    </row>
    <row r="5" spans="2:13" s="42" customFormat="1" ht="9" customHeight="1">
      <c r="B5" s="90"/>
      <c r="C5" s="90"/>
      <c r="D5" s="90"/>
      <c r="E5" s="90"/>
      <c r="F5" s="90"/>
      <c r="G5" s="90"/>
      <c r="H5" s="90"/>
      <c r="I5" s="90"/>
      <c r="J5" s="90"/>
      <c r="K5" s="90"/>
      <c r="L5" s="66"/>
      <c r="M5" s="66"/>
    </row>
    <row r="6" spans="1:13" ht="19.5" customHeight="1" thickBot="1">
      <c r="A6" s="91" t="s">
        <v>65</v>
      </c>
      <c r="B6" s="41" t="s">
        <v>119</v>
      </c>
      <c r="C6" s="41" t="s">
        <v>121</v>
      </c>
      <c r="D6" s="41" t="s">
        <v>122</v>
      </c>
      <c r="E6" s="41" t="s">
        <v>123</v>
      </c>
      <c r="F6" s="83">
        <v>2013</v>
      </c>
      <c r="G6" s="41" t="s">
        <v>124</v>
      </c>
      <c r="H6" s="41" t="s">
        <v>130</v>
      </c>
      <c r="I6" s="41" t="s">
        <v>133</v>
      </c>
      <c r="J6" s="41" t="s">
        <v>134</v>
      </c>
      <c r="K6" s="83">
        <v>2014</v>
      </c>
      <c r="L6" s="18" t="s">
        <v>125</v>
      </c>
      <c r="M6" s="123"/>
    </row>
    <row r="7" spans="1:13" ht="12.75">
      <c r="A7" s="43" t="s">
        <v>31</v>
      </c>
      <c r="B7" s="55">
        <v>14836.53241</v>
      </c>
      <c r="C7" s="55">
        <v>14125.171859999999</v>
      </c>
      <c r="D7" s="55">
        <v>12697.773420000001</v>
      </c>
      <c r="E7" s="55">
        <v>15124.469900000004</v>
      </c>
      <c r="F7" s="94">
        <f aca="true" t="shared" si="0" ref="F7:F28">SUM(B7:E7)</f>
        <v>56783.94759</v>
      </c>
      <c r="G7" s="55">
        <v>17163.006739999997</v>
      </c>
      <c r="H7" s="55">
        <v>16960.962710000007</v>
      </c>
      <c r="I7" s="55">
        <v>15853.46637999999</v>
      </c>
      <c r="J7" s="55">
        <v>17353.675120000007</v>
      </c>
      <c r="K7" s="94">
        <f>SUM(G7:J7)</f>
        <v>67331.11095</v>
      </c>
      <c r="L7" s="117">
        <f aca="true" t="shared" si="1" ref="L7:L39">IF(OR(AND(F7&lt;0,K7&gt;0),AND(F7&gt;0,K7&lt;0),F7=0,F7="-",K7="-"),"-",(K7-F7)/F7)</f>
        <v>0.18574198884787324</v>
      </c>
      <c r="M7" s="123"/>
    </row>
    <row r="8" spans="1:13" ht="12.75">
      <c r="A8" s="46" t="s">
        <v>24</v>
      </c>
      <c r="B8" s="54">
        <v>-157.22122</v>
      </c>
      <c r="C8" s="54">
        <v>-150.33719</v>
      </c>
      <c r="D8" s="54">
        <v>-143.50324999999998</v>
      </c>
      <c r="E8" s="54">
        <v>-197.41409</v>
      </c>
      <c r="F8" s="94">
        <f t="shared" si="0"/>
        <v>-648.47575</v>
      </c>
      <c r="G8" s="54">
        <v>-161.56128</v>
      </c>
      <c r="H8" s="54">
        <v>-224.76826999999997</v>
      </c>
      <c r="I8" s="54">
        <v>-182.21535</v>
      </c>
      <c r="J8" s="54">
        <v>-61.71238000000005</v>
      </c>
      <c r="K8" s="94">
        <f>SUM(G8:J8)</f>
        <v>-630.25728</v>
      </c>
      <c r="L8" s="117">
        <f t="shared" si="1"/>
        <v>-0.02809429650993104</v>
      </c>
      <c r="M8" s="123"/>
    </row>
    <row r="9" spans="1:13" ht="12.75">
      <c r="A9" s="47" t="s">
        <v>25</v>
      </c>
      <c r="B9" s="56">
        <v>-113.61059</v>
      </c>
      <c r="C9" s="56">
        <v>-50.40769</v>
      </c>
      <c r="D9" s="56">
        <v>-54.35598000000002</v>
      </c>
      <c r="E9" s="56">
        <v>-114.11866999999998</v>
      </c>
      <c r="F9" s="95">
        <f t="shared" si="0"/>
        <v>-332.49293</v>
      </c>
      <c r="G9" s="56">
        <v>-183.20207000000002</v>
      </c>
      <c r="H9" s="56">
        <v>-57.182709999999986</v>
      </c>
      <c r="I9" s="56">
        <v>-125.17634999999999</v>
      </c>
      <c r="J9" s="56">
        <v>-178.27261000000004</v>
      </c>
      <c r="K9" s="95">
        <f>SUM(G9:J9)</f>
        <v>-543.83374</v>
      </c>
      <c r="L9" s="121">
        <f t="shared" si="1"/>
        <v>0.6356249740408015</v>
      </c>
      <c r="M9" s="123"/>
    </row>
    <row r="10" spans="1:13" ht="12.75">
      <c r="A10" s="46" t="s">
        <v>32</v>
      </c>
      <c r="B10" s="63">
        <f aca="true" t="shared" si="2" ref="B10:K10">SUM(B7:B9)</f>
        <v>14565.7006</v>
      </c>
      <c r="C10" s="63">
        <f t="shared" si="2"/>
        <v>13924.426979999998</v>
      </c>
      <c r="D10" s="63">
        <f t="shared" si="2"/>
        <v>12499.914190000001</v>
      </c>
      <c r="E10" s="63">
        <f t="shared" si="2"/>
        <v>14812.937140000004</v>
      </c>
      <c r="F10" s="85">
        <f t="shared" si="2"/>
        <v>55802.978910000005</v>
      </c>
      <c r="G10" s="63">
        <f t="shared" si="2"/>
        <v>16818.243389999996</v>
      </c>
      <c r="H10" s="63">
        <f t="shared" si="2"/>
        <v>16679.011730000006</v>
      </c>
      <c r="I10" s="63">
        <f t="shared" si="2"/>
        <v>15546.07467999999</v>
      </c>
      <c r="J10" s="63">
        <f t="shared" si="2"/>
        <v>17113.690130000006</v>
      </c>
      <c r="K10" s="85">
        <f t="shared" si="2"/>
        <v>66157.01993</v>
      </c>
      <c r="L10" s="117">
        <f t="shared" si="1"/>
        <v>0.1855463851974491</v>
      </c>
      <c r="M10" s="123"/>
    </row>
    <row r="11" spans="1:13" ht="12.75">
      <c r="A11" s="47" t="s">
        <v>33</v>
      </c>
      <c r="B11" s="56">
        <v>-8206.009820000001</v>
      </c>
      <c r="C11" s="56">
        <v>-8012.01799</v>
      </c>
      <c r="D11" s="56">
        <v>-6631.112939999997</v>
      </c>
      <c r="E11" s="56">
        <v>-8373.59618</v>
      </c>
      <c r="F11" s="95">
        <f t="shared" si="0"/>
        <v>-31222.73693</v>
      </c>
      <c r="G11" s="56">
        <v>-10541.840189999999</v>
      </c>
      <c r="H11" s="56">
        <v>-10680.186529999999</v>
      </c>
      <c r="I11" s="56">
        <v>-9690.35598</v>
      </c>
      <c r="J11" s="56">
        <v>-10730.149370000003</v>
      </c>
      <c r="K11" s="95">
        <f>SUM(G11:J11)</f>
        <v>-41642.53207</v>
      </c>
      <c r="L11" s="121">
        <f t="shared" si="1"/>
        <v>0.33372459190111115</v>
      </c>
      <c r="M11" s="123"/>
    </row>
    <row r="12" spans="1:13" s="6" customFormat="1" ht="12.75">
      <c r="A12" s="43" t="s">
        <v>3</v>
      </c>
      <c r="B12" s="63">
        <f aca="true" t="shared" si="3" ref="B12:K12">SUM(B10:B11)</f>
        <v>6359.690779999999</v>
      </c>
      <c r="C12" s="63">
        <f t="shared" si="3"/>
        <v>5912.408989999998</v>
      </c>
      <c r="D12" s="63">
        <f t="shared" si="3"/>
        <v>5868.801250000004</v>
      </c>
      <c r="E12" s="63">
        <f t="shared" si="3"/>
        <v>6439.340960000003</v>
      </c>
      <c r="F12" s="85">
        <f t="shared" si="3"/>
        <v>24580.241980000006</v>
      </c>
      <c r="G12" s="63">
        <f t="shared" si="3"/>
        <v>6276.403199999997</v>
      </c>
      <c r="H12" s="63">
        <f t="shared" si="3"/>
        <v>5998.825200000007</v>
      </c>
      <c r="I12" s="63">
        <f t="shared" si="3"/>
        <v>5855.71869999999</v>
      </c>
      <c r="J12" s="63">
        <f t="shared" si="3"/>
        <v>6383.5407600000035</v>
      </c>
      <c r="K12" s="85">
        <f t="shared" si="3"/>
        <v>24514.487859999994</v>
      </c>
      <c r="L12" s="117">
        <f t="shared" si="1"/>
        <v>-0.002675080255658749</v>
      </c>
      <c r="M12" s="106"/>
    </row>
    <row r="13" spans="1:13" ht="12.75">
      <c r="A13" s="46" t="s">
        <v>4</v>
      </c>
      <c r="B13" s="54">
        <v>4076.81263</v>
      </c>
      <c r="C13" s="54">
        <v>4369.185299999999</v>
      </c>
      <c r="D13" s="54">
        <v>4127.196960000001</v>
      </c>
      <c r="E13" s="54">
        <v>4194.091839999999</v>
      </c>
      <c r="F13" s="94">
        <f>SUM(B13:E13)</f>
        <v>16767.28673</v>
      </c>
      <c r="G13" s="54">
        <v>4159.09944</v>
      </c>
      <c r="H13" s="54">
        <v>4471.697419999999</v>
      </c>
      <c r="I13" s="54">
        <v>4259.749760000001</v>
      </c>
      <c r="J13" s="54">
        <v>4416.23336</v>
      </c>
      <c r="K13" s="94">
        <f>SUM(G13:J13)</f>
        <v>17306.77998</v>
      </c>
      <c r="L13" s="117">
        <f t="shared" si="1"/>
        <v>0.0321753458795894</v>
      </c>
      <c r="M13" s="123"/>
    </row>
    <row r="14" spans="1:13" ht="12.75">
      <c r="A14" s="46" t="s">
        <v>38</v>
      </c>
      <c r="B14" s="54">
        <v>-244.87596</v>
      </c>
      <c r="C14" s="54">
        <v>-686.1743500000001</v>
      </c>
      <c r="D14" s="54">
        <v>-536.84871</v>
      </c>
      <c r="E14" s="54">
        <v>-363.79099999999994</v>
      </c>
      <c r="F14" s="94">
        <f t="shared" si="0"/>
        <v>-1831.69002</v>
      </c>
      <c r="G14" s="54">
        <v>-268.36096999999995</v>
      </c>
      <c r="H14" s="54">
        <v>-37.041730000000086</v>
      </c>
      <c r="I14" s="54">
        <v>-207.00895999999995</v>
      </c>
      <c r="J14" s="54">
        <v>-854.30288</v>
      </c>
      <c r="K14" s="94">
        <f>SUM(G14:J14)</f>
        <v>-1366.71454</v>
      </c>
      <c r="L14" s="117">
        <f t="shared" si="1"/>
        <v>-0.25385052870463315</v>
      </c>
      <c r="M14" s="123"/>
    </row>
    <row r="15" spans="1:13" ht="12.75">
      <c r="A15" s="46" t="s">
        <v>48</v>
      </c>
      <c r="B15" s="54">
        <v>898.45323</v>
      </c>
      <c r="C15" s="54">
        <v>719.41447</v>
      </c>
      <c r="D15" s="54">
        <v>541.3205</v>
      </c>
      <c r="E15" s="54">
        <v>1134.71097</v>
      </c>
      <c r="F15" s="94">
        <f t="shared" si="0"/>
        <v>3293.89917</v>
      </c>
      <c r="G15" s="54">
        <v>826.82314</v>
      </c>
      <c r="H15" s="54">
        <v>754.2522200000001</v>
      </c>
      <c r="I15" s="54">
        <v>746.4723299999998</v>
      </c>
      <c r="J15" s="54">
        <v>876.0729700000002</v>
      </c>
      <c r="K15" s="94">
        <f>SUM(G15:J15)</f>
        <v>3203.62066</v>
      </c>
      <c r="L15" s="117">
        <f t="shared" si="1"/>
        <v>-0.02740779402789069</v>
      </c>
      <c r="M15" s="123"/>
    </row>
    <row r="16" spans="1:13" ht="12.75">
      <c r="A16" s="46" t="s">
        <v>26</v>
      </c>
      <c r="B16" s="54">
        <v>140.36273</v>
      </c>
      <c r="C16" s="54">
        <v>167.33774</v>
      </c>
      <c r="D16" s="54">
        <v>166.13765999999998</v>
      </c>
      <c r="E16" s="54">
        <v>172.40629</v>
      </c>
      <c r="F16" s="94">
        <f t="shared" si="0"/>
        <v>646.24442</v>
      </c>
      <c r="G16" s="54">
        <v>228.68112</v>
      </c>
      <c r="H16" s="54">
        <v>261.01279999999997</v>
      </c>
      <c r="I16" s="54">
        <v>262.53808000000004</v>
      </c>
      <c r="J16" s="54">
        <v>264.94593999999995</v>
      </c>
      <c r="K16" s="94">
        <f>SUM(G16:J16)</f>
        <v>1017.1779399999999</v>
      </c>
      <c r="L16" s="117">
        <f t="shared" si="1"/>
        <v>0.5739833235233195</v>
      </c>
      <c r="M16" s="123"/>
    </row>
    <row r="17" spans="1:13" ht="12.75">
      <c r="A17" s="67" t="s">
        <v>0</v>
      </c>
      <c r="B17" s="54">
        <v>48.47101</v>
      </c>
      <c r="C17" s="54">
        <v>31.20432999999999</v>
      </c>
      <c r="D17" s="54">
        <v>31.223160000000007</v>
      </c>
      <c r="E17" s="54">
        <v>46.073220000000006</v>
      </c>
      <c r="F17" s="136">
        <f t="shared" si="0"/>
        <v>156.97172</v>
      </c>
      <c r="G17" s="54">
        <v>48.76885</v>
      </c>
      <c r="H17" s="54">
        <v>33.298739999999995</v>
      </c>
      <c r="I17" s="54">
        <v>31.923620000000014</v>
      </c>
      <c r="J17" s="54">
        <v>42.27893000000002</v>
      </c>
      <c r="K17" s="136">
        <f>SUM(G17:J17)</f>
        <v>156.27014000000003</v>
      </c>
      <c r="L17" s="121">
        <f t="shared" si="1"/>
        <v>-0.004469467493889845</v>
      </c>
      <c r="M17" s="123"/>
    </row>
    <row r="18" spans="1:13" ht="12.75">
      <c r="A18" s="99" t="s">
        <v>27</v>
      </c>
      <c r="B18" s="101">
        <f aca="true" t="shared" si="4" ref="B18:K18">SUM(B12:B17)</f>
        <v>11278.91442</v>
      </c>
      <c r="C18" s="101">
        <f t="shared" si="4"/>
        <v>10513.376479999999</v>
      </c>
      <c r="D18" s="101">
        <f t="shared" si="4"/>
        <v>10197.830820000005</v>
      </c>
      <c r="E18" s="101">
        <f t="shared" si="4"/>
        <v>11622.832280000004</v>
      </c>
      <c r="F18" s="100">
        <f t="shared" si="4"/>
        <v>43612.954000000005</v>
      </c>
      <c r="G18" s="101">
        <f t="shared" si="4"/>
        <v>11271.414779999997</v>
      </c>
      <c r="H18" s="101">
        <f t="shared" si="4"/>
        <v>11482.044650000005</v>
      </c>
      <c r="I18" s="101">
        <f t="shared" si="4"/>
        <v>10949.393529999992</v>
      </c>
      <c r="J18" s="101">
        <f t="shared" si="4"/>
        <v>11128.769080000004</v>
      </c>
      <c r="K18" s="100">
        <f t="shared" si="4"/>
        <v>44831.622039999995</v>
      </c>
      <c r="L18" s="121">
        <f t="shared" si="1"/>
        <v>0.027942799747065733</v>
      </c>
      <c r="M18" s="123"/>
    </row>
    <row r="19" spans="1:13" ht="12.75">
      <c r="A19" s="46" t="s">
        <v>9</v>
      </c>
      <c r="B19" s="54">
        <v>-4825.3071</v>
      </c>
      <c r="C19" s="54">
        <v>-4991.06587</v>
      </c>
      <c r="D19" s="54">
        <v>-4642.288129999999</v>
      </c>
      <c r="E19" s="54">
        <v>-5637.48063</v>
      </c>
      <c r="F19" s="94">
        <f t="shared" si="0"/>
        <v>-20096.14173</v>
      </c>
      <c r="G19" s="54">
        <v>-5081.2928600000005</v>
      </c>
      <c r="H19" s="54">
        <v>-5173.007129999999</v>
      </c>
      <c r="I19" s="54">
        <v>-5003.77635</v>
      </c>
      <c r="J19" s="54">
        <v>-5516.872010000003</v>
      </c>
      <c r="K19" s="94">
        <f aca="true" t="shared" si="5" ref="K19:K26">SUM(G19:J19)</f>
        <v>-20774.948350000002</v>
      </c>
      <c r="L19" s="117">
        <f t="shared" si="1"/>
        <v>0.033777957436808094</v>
      </c>
      <c r="M19" s="123"/>
    </row>
    <row r="20" spans="1:14" ht="12.75">
      <c r="A20" s="46" t="s">
        <v>42</v>
      </c>
      <c r="B20" s="54">
        <v>-4000.31469</v>
      </c>
      <c r="C20" s="54">
        <v>-2929.1354600000004</v>
      </c>
      <c r="D20" s="54">
        <v>-3138.096379999999</v>
      </c>
      <c r="E20" s="54">
        <v>-3487.8778899999998</v>
      </c>
      <c r="F20" s="94">
        <f t="shared" si="0"/>
        <v>-13555.42442</v>
      </c>
      <c r="G20" s="54">
        <v>-3314.0259100000003</v>
      </c>
      <c r="H20" s="54">
        <v>-3457.3218499999994</v>
      </c>
      <c r="I20" s="54">
        <v>-3174.8034</v>
      </c>
      <c r="J20" s="54">
        <v>-2616.5987800000003</v>
      </c>
      <c r="K20" s="94">
        <f t="shared" si="5"/>
        <v>-12562.74994</v>
      </c>
      <c r="L20" s="117">
        <f t="shared" si="1"/>
        <v>-0.07323079302005357</v>
      </c>
      <c r="M20" s="123"/>
      <c r="N20" s="110"/>
    </row>
    <row r="21" spans="1:13" ht="12.75">
      <c r="A21" s="46" t="s">
        <v>36</v>
      </c>
      <c r="B21" s="54">
        <v>-18.7877</v>
      </c>
      <c r="C21" s="54">
        <v>-21.595189999999995</v>
      </c>
      <c r="D21" s="54">
        <v>-15.823030000000003</v>
      </c>
      <c r="E21" s="54">
        <v>-24.524070000000002</v>
      </c>
      <c r="F21" s="94">
        <f t="shared" si="0"/>
        <v>-80.72999</v>
      </c>
      <c r="G21" s="54">
        <v>-24.55195</v>
      </c>
      <c r="H21" s="54">
        <v>-23.70923</v>
      </c>
      <c r="I21" s="54">
        <v>-27.231869999999994</v>
      </c>
      <c r="J21" s="54">
        <v>-31.22274</v>
      </c>
      <c r="K21" s="94">
        <f t="shared" si="5"/>
        <v>-106.71579</v>
      </c>
      <c r="L21" s="117">
        <f t="shared" si="1"/>
        <v>0.3218853365397419</v>
      </c>
      <c r="M21" s="123"/>
    </row>
    <row r="22" spans="1:13" ht="12.75">
      <c r="A22" s="46" t="s">
        <v>49</v>
      </c>
      <c r="B22" s="54">
        <v>-61.915589999999995</v>
      </c>
      <c r="C22" s="54">
        <v>-131.93905</v>
      </c>
      <c r="D22" s="54">
        <v>-25.42014999999998</v>
      </c>
      <c r="E22" s="54">
        <v>-111.32364999999999</v>
      </c>
      <c r="F22" s="94">
        <f t="shared" si="0"/>
        <v>-330.59844</v>
      </c>
      <c r="G22" s="54">
        <v>-291.32668</v>
      </c>
      <c r="H22" s="54">
        <v>-49.12543999999997</v>
      </c>
      <c r="I22" s="54">
        <v>-102.09912000000003</v>
      </c>
      <c r="J22" s="54">
        <v>-234.29578000000004</v>
      </c>
      <c r="K22" s="94">
        <f t="shared" si="5"/>
        <v>-676.84702</v>
      </c>
      <c r="L22" s="117">
        <f t="shared" si="1"/>
        <v>1.0473388198685998</v>
      </c>
      <c r="M22" s="123"/>
    </row>
    <row r="23" spans="1:13" ht="12.75">
      <c r="A23" s="46" t="s">
        <v>12</v>
      </c>
      <c r="B23" s="54">
        <v>-189.96454999999997</v>
      </c>
      <c r="C23" s="54">
        <v>-192.91765000000004</v>
      </c>
      <c r="D23" s="54">
        <v>-198.22544000000005</v>
      </c>
      <c r="E23" s="54">
        <v>-258.29292999999984</v>
      </c>
      <c r="F23" s="94">
        <f t="shared" si="0"/>
        <v>-839.4005699999999</v>
      </c>
      <c r="G23" s="54">
        <v>-195.07334</v>
      </c>
      <c r="H23" s="54">
        <v>-231.77291</v>
      </c>
      <c r="I23" s="54">
        <v>-218.63389</v>
      </c>
      <c r="J23" s="54">
        <v>-257.50221999999997</v>
      </c>
      <c r="K23" s="94">
        <f t="shared" si="5"/>
        <v>-902.98236</v>
      </c>
      <c r="L23" s="117">
        <f t="shared" si="1"/>
        <v>0.07574666050083821</v>
      </c>
      <c r="M23" s="123"/>
    </row>
    <row r="24" spans="1:13" ht="12.75">
      <c r="A24" s="46" t="s">
        <v>137</v>
      </c>
      <c r="B24" s="54">
        <v>-1248.05225</v>
      </c>
      <c r="C24" s="54">
        <v>-1477.7876000000003</v>
      </c>
      <c r="D24" s="54">
        <v>-1322.42625</v>
      </c>
      <c r="E24" s="54">
        <v>-1554.3453600000003</v>
      </c>
      <c r="F24" s="94">
        <f t="shared" si="0"/>
        <v>-5602.61146</v>
      </c>
      <c r="G24" s="54">
        <v>-1254.11733</v>
      </c>
      <c r="H24" s="54">
        <v>-1447.08619</v>
      </c>
      <c r="I24" s="54">
        <v>-1488.2591199999997</v>
      </c>
      <c r="J24" s="54">
        <v>-1670.8969100000004</v>
      </c>
      <c r="K24" s="94">
        <f t="shared" si="5"/>
        <v>-5860.35955</v>
      </c>
      <c r="L24" s="117">
        <f t="shared" si="1"/>
        <v>0.04600499103680483</v>
      </c>
      <c r="M24" s="123"/>
    </row>
    <row r="25" spans="1:13" ht="12.75">
      <c r="A25" s="46" t="s">
        <v>14</v>
      </c>
      <c r="B25" s="54">
        <v>-56.44491</v>
      </c>
      <c r="C25" s="54">
        <v>-73.36186000000001</v>
      </c>
      <c r="D25" s="54">
        <v>-60.867850000000004</v>
      </c>
      <c r="E25" s="54">
        <v>-60.28705000000002</v>
      </c>
      <c r="F25" s="94">
        <f t="shared" si="0"/>
        <v>-250.96167000000003</v>
      </c>
      <c r="G25" s="54">
        <v>-87.30253</v>
      </c>
      <c r="H25" s="54">
        <v>-92.55277</v>
      </c>
      <c r="I25" s="54">
        <v>-109.65884</v>
      </c>
      <c r="J25" s="54">
        <v>-97.0428</v>
      </c>
      <c r="K25" s="94">
        <f t="shared" si="5"/>
        <v>-386.55694</v>
      </c>
      <c r="L25" s="117">
        <f t="shared" si="1"/>
        <v>0.5403027083777373</v>
      </c>
      <c r="M25" s="123"/>
    </row>
    <row r="26" spans="1:13" ht="12.75">
      <c r="A26" s="46" t="s">
        <v>128</v>
      </c>
      <c r="B26" s="54">
        <v>0</v>
      </c>
      <c r="C26" s="54">
        <v>0</v>
      </c>
      <c r="D26" s="54">
        <v>0</v>
      </c>
      <c r="E26" s="54">
        <v>0</v>
      </c>
      <c r="F26" s="94"/>
      <c r="G26" s="54">
        <v>-4.6327</v>
      </c>
      <c r="H26" s="54">
        <v>-4.6327</v>
      </c>
      <c r="I26" s="54">
        <v>-4.63269</v>
      </c>
      <c r="J26" s="54">
        <v>-4.6327</v>
      </c>
      <c r="K26" s="94">
        <f t="shared" si="5"/>
        <v>-18.53079</v>
      </c>
      <c r="L26" s="117" t="str">
        <f t="shared" si="1"/>
        <v>-</v>
      </c>
      <c r="M26" s="123"/>
    </row>
    <row r="27" spans="1:13" ht="12.75">
      <c r="A27" s="67" t="s">
        <v>120</v>
      </c>
      <c r="B27" s="54">
        <v>-0.94687</v>
      </c>
      <c r="C27" s="54">
        <v>-0.80456</v>
      </c>
      <c r="D27" s="54">
        <v>-0.64038</v>
      </c>
      <c r="E27" s="54">
        <v>-47.72444</v>
      </c>
      <c r="F27" s="94">
        <f t="shared" si="0"/>
        <v>-50.11625</v>
      </c>
      <c r="G27" s="54">
        <v>0.041030000000000004</v>
      </c>
      <c r="H27" s="54">
        <v>7.992070000000001</v>
      </c>
      <c r="I27" s="54">
        <v>-0.5240100000000005</v>
      </c>
      <c r="J27" s="54">
        <v>-4.5874500000000005</v>
      </c>
      <c r="K27" s="94">
        <f>SUM(G27:J27)</f>
        <v>2.92164</v>
      </c>
      <c r="L27" s="117" t="str">
        <f t="shared" si="1"/>
        <v>-</v>
      </c>
      <c r="M27" s="123"/>
    </row>
    <row r="28" spans="1:13" ht="12.75">
      <c r="A28" s="46" t="s">
        <v>1</v>
      </c>
      <c r="B28" s="54">
        <v>-22.73299</v>
      </c>
      <c r="C28" s="54">
        <v>-25.139959999999995</v>
      </c>
      <c r="D28" s="54">
        <v>-25.53597</v>
      </c>
      <c r="E28" s="54">
        <v>-24.383759999999995</v>
      </c>
      <c r="F28" s="94">
        <f t="shared" si="0"/>
        <v>-97.79267999999999</v>
      </c>
      <c r="G28" s="54">
        <v>-139.60475</v>
      </c>
      <c r="H28" s="54">
        <v>-25.994879999999995</v>
      </c>
      <c r="I28" s="54">
        <v>-29.538550000000015</v>
      </c>
      <c r="J28" s="54">
        <v>-22.235449999999986</v>
      </c>
      <c r="K28" s="94">
        <f>SUM(G28:J28)</f>
        <v>-217.37363</v>
      </c>
      <c r="L28" s="121">
        <f t="shared" si="1"/>
        <v>1.2228006227050943</v>
      </c>
      <c r="M28" s="123"/>
    </row>
    <row r="29" spans="1:13" ht="13.5" thickBot="1">
      <c r="A29" s="96" t="s">
        <v>28</v>
      </c>
      <c r="B29" s="58">
        <f aca="true" t="shared" si="6" ref="B29:K29">SUM(B19:B28)</f>
        <v>-10424.466650000004</v>
      </c>
      <c r="C29" s="58">
        <f t="shared" si="6"/>
        <v>-9843.747200000002</v>
      </c>
      <c r="D29" s="58">
        <f t="shared" si="6"/>
        <v>-9429.32358</v>
      </c>
      <c r="E29" s="58">
        <f t="shared" si="6"/>
        <v>-11206.23978</v>
      </c>
      <c r="F29" s="130">
        <f t="shared" si="6"/>
        <v>-40903.77720999999</v>
      </c>
      <c r="G29" s="58">
        <f t="shared" si="6"/>
        <v>-10391.887020000002</v>
      </c>
      <c r="H29" s="58">
        <f t="shared" si="6"/>
        <v>-10497.211029999999</v>
      </c>
      <c r="I29" s="58">
        <f t="shared" si="6"/>
        <v>-10159.157839999998</v>
      </c>
      <c r="J29" s="58">
        <f t="shared" si="6"/>
        <v>-10455.886840000003</v>
      </c>
      <c r="K29" s="130">
        <f t="shared" si="6"/>
        <v>-41504.14273000001</v>
      </c>
      <c r="L29" s="143">
        <f t="shared" si="1"/>
        <v>0.014677508067720429</v>
      </c>
      <c r="M29" s="123"/>
    </row>
    <row r="30" spans="1:13" ht="13.5" thickBot="1">
      <c r="A30" s="97" t="s">
        <v>29</v>
      </c>
      <c r="B30" s="59">
        <f aca="true" t="shared" si="7" ref="B30:K30">B29+B18</f>
        <v>854.4477699999952</v>
      </c>
      <c r="C30" s="59">
        <f t="shared" si="7"/>
        <v>669.6292799999974</v>
      </c>
      <c r="D30" s="59">
        <f t="shared" si="7"/>
        <v>768.5072400000045</v>
      </c>
      <c r="E30" s="59">
        <f t="shared" si="7"/>
        <v>416.5925000000043</v>
      </c>
      <c r="F30" s="131">
        <f t="shared" si="7"/>
        <v>2709.1767900000123</v>
      </c>
      <c r="G30" s="59">
        <f t="shared" si="7"/>
        <v>879.5277599999954</v>
      </c>
      <c r="H30" s="59">
        <f t="shared" si="7"/>
        <v>984.8336200000067</v>
      </c>
      <c r="I30" s="59">
        <f t="shared" si="7"/>
        <v>790.2356899999941</v>
      </c>
      <c r="J30" s="59">
        <f t="shared" si="7"/>
        <v>672.8822400000008</v>
      </c>
      <c r="K30" s="131">
        <f t="shared" si="7"/>
        <v>3327.479309999988</v>
      </c>
      <c r="L30" s="143">
        <f t="shared" si="1"/>
        <v>0.22822523885566465</v>
      </c>
      <c r="M30" s="123"/>
    </row>
    <row r="31" spans="1:13" ht="12.75">
      <c r="A31" s="46" t="s">
        <v>39</v>
      </c>
      <c r="B31" s="54">
        <v>12.92725</v>
      </c>
      <c r="C31" s="54">
        <v>-4.652510000000001</v>
      </c>
      <c r="D31" s="54">
        <v>6.150170000000001</v>
      </c>
      <c r="E31" s="54">
        <v>12.777920000000002</v>
      </c>
      <c r="F31" s="94">
        <f>SUM(B31:E31)</f>
        <v>27.202830000000002</v>
      </c>
      <c r="G31" s="54">
        <v>-0.47332</v>
      </c>
      <c r="H31" s="54">
        <v>-24.931639999999998</v>
      </c>
      <c r="I31" s="54">
        <v>-16.83416</v>
      </c>
      <c r="J31" s="54">
        <v>-88.49265000000001</v>
      </c>
      <c r="K31" s="94">
        <f>SUM(G31:J31)</f>
        <v>-130.73177</v>
      </c>
      <c r="L31" s="117" t="str">
        <f t="shared" si="1"/>
        <v>-</v>
      </c>
      <c r="M31" s="123"/>
    </row>
    <row r="32" spans="1:13" ht="12.75">
      <c r="A32" s="46" t="s">
        <v>50</v>
      </c>
      <c r="B32" s="54">
        <v>34.81057</v>
      </c>
      <c r="C32" s="54">
        <v>22.701120000000003</v>
      </c>
      <c r="D32" s="54">
        <v>28.700339999999997</v>
      </c>
      <c r="E32" s="54">
        <v>1.9080900000000014</v>
      </c>
      <c r="F32" s="94">
        <f>SUM(B32:E32)</f>
        <v>88.12012</v>
      </c>
      <c r="G32" s="54">
        <v>25.69198</v>
      </c>
      <c r="H32" s="54">
        <v>90.24679</v>
      </c>
      <c r="I32" s="54">
        <v>18.99785</v>
      </c>
      <c r="J32" s="54">
        <v>48.341339999999974</v>
      </c>
      <c r="K32" s="94">
        <f>SUM(G32:J32)</f>
        <v>183.27795999999998</v>
      </c>
      <c r="L32" s="117">
        <f t="shared" si="1"/>
        <v>1.0798650750816043</v>
      </c>
      <c r="M32" s="123"/>
    </row>
    <row r="33" spans="1:13" ht="12.75">
      <c r="A33" s="46" t="s">
        <v>51</v>
      </c>
      <c r="B33" s="54">
        <v>-4.45197</v>
      </c>
      <c r="C33" s="54">
        <v>-5.7498</v>
      </c>
      <c r="D33" s="54">
        <v>-3.3021700000000003</v>
      </c>
      <c r="E33" s="54">
        <v>-3.04176</v>
      </c>
      <c r="F33" s="94">
        <f>SUM(B33:E33)</f>
        <v>-16.5457</v>
      </c>
      <c r="G33" s="54">
        <v>-5.45721</v>
      </c>
      <c r="H33" s="54">
        <v>-2.6176000000000013</v>
      </c>
      <c r="I33" s="54">
        <v>-6.863779999999998</v>
      </c>
      <c r="J33" s="54">
        <v>-6.457310000000001</v>
      </c>
      <c r="K33" s="94">
        <f>SUM(G33:J33)</f>
        <v>-21.3959</v>
      </c>
      <c r="L33" s="117">
        <f t="shared" si="1"/>
        <v>0.29313960726956256</v>
      </c>
      <c r="M33" s="123"/>
    </row>
    <row r="34" spans="1:13" ht="12.75">
      <c r="A34" s="46" t="s">
        <v>132</v>
      </c>
      <c r="B34" s="54">
        <v>0</v>
      </c>
      <c r="C34" s="54">
        <v>0</v>
      </c>
      <c r="D34" s="54">
        <v>0</v>
      </c>
      <c r="E34" s="54">
        <v>0</v>
      </c>
      <c r="F34" s="94">
        <f>SUM(B34:E34)</f>
        <v>0</v>
      </c>
      <c r="G34" s="54">
        <v>-7.37204</v>
      </c>
      <c r="H34" s="54">
        <v>0</v>
      </c>
      <c r="I34" s="54">
        <v>0</v>
      </c>
      <c r="J34" s="54">
        <v>0</v>
      </c>
      <c r="K34" s="94">
        <f>SUM(G34:J34)</f>
        <v>-7.37204</v>
      </c>
      <c r="L34" s="117" t="str">
        <f t="shared" si="1"/>
        <v>-</v>
      </c>
      <c r="M34" s="123"/>
    </row>
    <row r="35" spans="1:13" ht="12.75">
      <c r="A35" s="47" t="s">
        <v>15</v>
      </c>
      <c r="B35" s="54">
        <v>-2.43368</v>
      </c>
      <c r="C35" s="54">
        <v>-2.3608899999999995</v>
      </c>
      <c r="D35" s="54">
        <v>-4.90356</v>
      </c>
      <c r="E35" s="54">
        <v>-5.65976</v>
      </c>
      <c r="F35" s="94">
        <f>SUM(B35:E35)</f>
        <v>-15.35789</v>
      </c>
      <c r="G35" s="54">
        <v>-8.31756</v>
      </c>
      <c r="H35" s="54">
        <v>-8.4419</v>
      </c>
      <c r="I35" s="54">
        <v>-10.01604</v>
      </c>
      <c r="J35" s="54">
        <v>-8.824819999999995</v>
      </c>
      <c r="K35" s="94">
        <f>SUM(G35:J35)</f>
        <v>-35.600319999999996</v>
      </c>
      <c r="L35" s="121">
        <f t="shared" si="1"/>
        <v>1.318047596382055</v>
      </c>
      <c r="M35" s="123"/>
    </row>
    <row r="36" spans="1:13" ht="13.5" thickBot="1">
      <c r="A36" s="98" t="s">
        <v>30</v>
      </c>
      <c r="B36" s="60">
        <f aca="true" t="shared" si="8" ref="B36:K36">SUM(B31:B35)</f>
        <v>40.852169999999994</v>
      </c>
      <c r="C36" s="60">
        <f t="shared" si="8"/>
        <v>9.937920000000004</v>
      </c>
      <c r="D36" s="60">
        <f t="shared" si="8"/>
        <v>26.64478</v>
      </c>
      <c r="E36" s="60">
        <f t="shared" si="8"/>
        <v>5.984490000000003</v>
      </c>
      <c r="F36" s="132">
        <f t="shared" si="8"/>
        <v>83.41936000000001</v>
      </c>
      <c r="G36" s="60">
        <f t="shared" si="8"/>
        <v>4.0718499999999995</v>
      </c>
      <c r="H36" s="60">
        <f t="shared" si="8"/>
        <v>54.25565</v>
      </c>
      <c r="I36" s="60">
        <f t="shared" si="8"/>
        <v>-14.71613</v>
      </c>
      <c r="J36" s="60">
        <f t="shared" si="8"/>
        <v>-55.43344000000003</v>
      </c>
      <c r="K36" s="132">
        <f t="shared" si="8"/>
        <v>-11.822070000000032</v>
      </c>
      <c r="L36" s="143" t="str">
        <f t="shared" si="1"/>
        <v>-</v>
      </c>
      <c r="M36" s="106"/>
    </row>
    <row r="37" spans="1:13" s="7" customFormat="1" ht="12.75">
      <c r="A37" s="202" t="s">
        <v>56</v>
      </c>
      <c r="B37" s="210">
        <f aca="true" t="shared" si="9" ref="B37:K37">B36+B30</f>
        <v>895.2999399999952</v>
      </c>
      <c r="C37" s="210">
        <f t="shared" si="9"/>
        <v>679.5671999999973</v>
      </c>
      <c r="D37" s="210">
        <f t="shared" si="9"/>
        <v>795.1520200000044</v>
      </c>
      <c r="E37" s="210">
        <f t="shared" si="9"/>
        <v>422.5769900000043</v>
      </c>
      <c r="F37" s="211">
        <f t="shared" si="9"/>
        <v>2792.596150000012</v>
      </c>
      <c r="G37" s="210">
        <f t="shared" si="9"/>
        <v>883.5996099999954</v>
      </c>
      <c r="H37" s="210">
        <f t="shared" si="9"/>
        <v>1039.0892700000068</v>
      </c>
      <c r="I37" s="210">
        <f t="shared" si="9"/>
        <v>775.519559999994</v>
      </c>
      <c r="J37" s="210">
        <f t="shared" si="9"/>
        <v>617.4488000000008</v>
      </c>
      <c r="K37" s="211">
        <f t="shared" si="9"/>
        <v>3315.6572399999877</v>
      </c>
      <c r="L37" s="117">
        <f t="shared" si="1"/>
        <v>0.1873028042382617</v>
      </c>
      <c r="M37" s="123"/>
    </row>
    <row r="38" spans="1:13" ht="13.5" thickBot="1">
      <c r="A38" s="46" t="s">
        <v>19</v>
      </c>
      <c r="B38" s="54">
        <v>-267.12299</v>
      </c>
      <c r="C38" s="54">
        <v>-205.65661999999998</v>
      </c>
      <c r="D38" s="54">
        <v>-233.09508999999997</v>
      </c>
      <c r="E38" s="54">
        <v>-145.70474000000002</v>
      </c>
      <c r="F38" s="94">
        <f>SUM(B38:E38)</f>
        <v>-851.57944</v>
      </c>
      <c r="G38" s="54">
        <v>-254.83584</v>
      </c>
      <c r="H38" s="54">
        <v>-307.61207</v>
      </c>
      <c r="I38" s="54">
        <v>-245.086</v>
      </c>
      <c r="J38" s="54">
        <v>-188.2346</v>
      </c>
      <c r="K38" s="94">
        <f>SUM(G38:J38)</f>
        <v>-995.76851</v>
      </c>
      <c r="L38" s="143">
        <f t="shared" si="1"/>
        <v>0.1693195763392315</v>
      </c>
      <c r="M38" s="123"/>
    </row>
    <row r="39" spans="1:13" ht="13.5" thickBot="1">
      <c r="A39" s="87" t="s">
        <v>2</v>
      </c>
      <c r="B39" s="61">
        <f aca="true" t="shared" si="10" ref="B39:K39">SUM(B37:B38)</f>
        <v>628.1769499999953</v>
      </c>
      <c r="C39" s="61">
        <f t="shared" si="10"/>
        <v>473.91057999999737</v>
      </c>
      <c r="D39" s="61">
        <f t="shared" si="10"/>
        <v>562.0569300000045</v>
      </c>
      <c r="E39" s="61">
        <f t="shared" si="10"/>
        <v>276.87225000000427</v>
      </c>
      <c r="F39" s="137">
        <f t="shared" si="10"/>
        <v>1941.0167100000122</v>
      </c>
      <c r="G39" s="61">
        <f t="shared" si="10"/>
        <v>628.7637699999955</v>
      </c>
      <c r="H39" s="61">
        <f t="shared" si="10"/>
        <v>731.4772000000067</v>
      </c>
      <c r="I39" s="61">
        <f t="shared" si="10"/>
        <v>530.433559999994</v>
      </c>
      <c r="J39" s="61">
        <f t="shared" si="10"/>
        <v>429.2142000000008</v>
      </c>
      <c r="K39" s="137">
        <f t="shared" si="10"/>
        <v>2319.888729999988</v>
      </c>
      <c r="L39" s="143">
        <f t="shared" si="1"/>
        <v>0.19519255967661056</v>
      </c>
      <c r="M39" s="123"/>
    </row>
    <row r="40" spans="1:13" ht="12.75">
      <c r="A40" s="107" t="s">
        <v>71</v>
      </c>
      <c r="B40" s="54"/>
      <c r="C40" s="54"/>
      <c r="D40" s="54"/>
      <c r="E40" s="54"/>
      <c r="F40" s="94"/>
      <c r="G40" s="54"/>
      <c r="H40" s="54"/>
      <c r="I40" s="54"/>
      <c r="J40" s="54"/>
      <c r="K40" s="94"/>
      <c r="L40" s="117"/>
      <c r="M40" s="123"/>
    </row>
    <row r="41" spans="1:14" ht="12.75">
      <c r="A41" s="158" t="s">
        <v>67</v>
      </c>
      <c r="B41" s="54">
        <v>23.024169999999998</v>
      </c>
      <c r="C41" s="54">
        <v>20.485910000000004</v>
      </c>
      <c r="D41" s="54">
        <v>23.338959999999986</v>
      </c>
      <c r="E41" s="54">
        <v>13.514250000000004</v>
      </c>
      <c r="F41" s="136">
        <f>SUM(B41:E41)</f>
        <v>80.36328999999999</v>
      </c>
      <c r="G41" s="54">
        <v>30.57868</v>
      </c>
      <c r="H41" s="54">
        <v>32.467580000000005</v>
      </c>
      <c r="I41" s="54">
        <v>23.82848</v>
      </c>
      <c r="J41" s="54">
        <v>34.8134</v>
      </c>
      <c r="K41" s="136">
        <f>SUM(G41:J41)</f>
        <v>121.68814</v>
      </c>
      <c r="L41" s="117">
        <f>IF(OR(AND(F41&lt;0,K41&gt;0),AND(F41&gt;0,K41&lt;0),F41=0,F41="-",K41="-"),"-",(K41-F41)/F41)</f>
        <v>0.514225462894812</v>
      </c>
      <c r="M41" s="123"/>
      <c r="N41" s="7"/>
    </row>
    <row r="42" spans="1:13" ht="13.5" thickBot="1">
      <c r="A42" s="148" t="s">
        <v>66</v>
      </c>
      <c r="B42" s="59">
        <f aca="true" t="shared" si="11" ref="B42:K42">B39-B41</f>
        <v>605.1527799999952</v>
      </c>
      <c r="C42" s="59">
        <f t="shared" si="11"/>
        <v>453.4246699999974</v>
      </c>
      <c r="D42" s="59">
        <f t="shared" si="11"/>
        <v>538.7179700000045</v>
      </c>
      <c r="E42" s="59">
        <f t="shared" si="11"/>
        <v>263.35800000000427</v>
      </c>
      <c r="F42" s="131">
        <f t="shared" si="11"/>
        <v>1860.6534200000121</v>
      </c>
      <c r="G42" s="59">
        <f t="shared" si="11"/>
        <v>598.1850899999955</v>
      </c>
      <c r="H42" s="59">
        <f t="shared" si="11"/>
        <v>699.0096200000067</v>
      </c>
      <c r="I42" s="59">
        <f t="shared" si="11"/>
        <v>506.605079999994</v>
      </c>
      <c r="J42" s="59">
        <f t="shared" si="11"/>
        <v>394.4008000000008</v>
      </c>
      <c r="K42" s="131">
        <f t="shared" si="11"/>
        <v>2198.2005899999876</v>
      </c>
      <c r="L42" s="117">
        <f>IF(OR(AND(F42&lt;0,K42&gt;0),AND(F42&gt;0,K42&lt;0),F42=0,F42="-",K42="-"),"-",(K42-F42)/F42)</f>
        <v>0.18141324245112414</v>
      </c>
      <c r="M42" s="123"/>
    </row>
    <row r="43" spans="1:13" ht="13.5" thickBot="1">
      <c r="A43" s="97" t="s">
        <v>135</v>
      </c>
      <c r="B43" s="61">
        <v>74</v>
      </c>
      <c r="C43" s="61">
        <v>58</v>
      </c>
      <c r="D43" s="61">
        <v>66</v>
      </c>
      <c r="E43" s="61">
        <v>35</v>
      </c>
      <c r="F43" s="137">
        <v>58</v>
      </c>
      <c r="G43" s="61">
        <v>73</v>
      </c>
      <c r="H43" s="61">
        <v>79</v>
      </c>
      <c r="I43" s="61">
        <v>61</v>
      </c>
      <c r="J43" s="61">
        <v>50</v>
      </c>
      <c r="K43" s="137">
        <v>65</v>
      </c>
      <c r="L43" s="376">
        <f>IF(OR(AND(F43&lt;0,K43&gt;0),AND(F43&gt;0,K43&lt;0),F43=0,F43="-",K43="-"),"-",(K43-F43))</f>
        <v>7</v>
      </c>
      <c r="M43" s="126"/>
    </row>
    <row r="44" spans="3:12" ht="12.75">
      <c r="C44" s="6"/>
      <c r="D44" s="6"/>
      <c r="E44" s="6"/>
      <c r="F44" s="6"/>
      <c r="L44" s="92"/>
    </row>
    <row r="45" spans="1:13" s="7" customFormat="1" ht="5.25" customHeight="1">
      <c r="A45" s="200"/>
      <c r="B45" s="106"/>
      <c r="C45" s="106"/>
      <c r="D45" s="106"/>
      <c r="E45" s="106"/>
      <c r="F45" s="106"/>
      <c r="G45" s="106"/>
      <c r="H45" s="106"/>
      <c r="I45" s="106"/>
      <c r="J45" s="106"/>
      <c r="K45" s="106"/>
      <c r="M45" s="82"/>
    </row>
    <row r="46" spans="1:92" s="7" customFormat="1" ht="45">
      <c r="A46" s="342" t="s">
        <v>76</v>
      </c>
      <c r="B46" s="261"/>
      <c r="C46" s="261"/>
      <c r="D46" s="261"/>
      <c r="E46" s="261"/>
      <c r="F46" s="261"/>
      <c r="G46" s="261"/>
      <c r="H46" s="261"/>
      <c r="I46" s="261"/>
      <c r="J46" s="261"/>
      <c r="K46" s="261"/>
      <c r="L46" s="263"/>
      <c r="M46" s="263"/>
      <c r="N46" s="264"/>
      <c r="O46" s="263"/>
      <c r="P46" s="263"/>
      <c r="Q46" s="261"/>
      <c r="R46" s="263"/>
      <c r="S46" s="263"/>
      <c r="T46" s="263"/>
      <c r="U46" s="262"/>
      <c r="W46" s="263"/>
      <c r="X46" s="263"/>
      <c r="Y46" s="263"/>
      <c r="Z46" s="264"/>
      <c r="AA46" s="263"/>
      <c r="AB46" s="263"/>
      <c r="AC46" s="263"/>
      <c r="AD46" s="261"/>
      <c r="AE46" s="263"/>
      <c r="AF46" s="263"/>
      <c r="AG46" s="263"/>
      <c r="AH46" s="262"/>
      <c r="AJ46" s="263"/>
      <c r="AK46" s="263"/>
      <c r="AL46" s="263"/>
      <c r="AM46" s="264"/>
      <c r="AN46" s="263"/>
      <c r="AO46" s="263"/>
      <c r="AP46" s="263"/>
      <c r="AQ46" s="261"/>
      <c r="AR46" s="263"/>
      <c r="AS46" s="263"/>
      <c r="AT46" s="263"/>
      <c r="AU46" s="262"/>
      <c r="AW46" s="263"/>
      <c r="AX46" s="263"/>
      <c r="AY46" s="263"/>
      <c r="AZ46" s="264"/>
      <c r="BA46" s="263"/>
      <c r="BB46" s="263"/>
      <c r="BC46" s="263"/>
      <c r="BD46" s="261"/>
      <c r="BE46" s="263"/>
      <c r="BF46" s="263"/>
      <c r="BG46" s="263"/>
      <c r="BH46" s="262"/>
      <c r="BJ46" s="263"/>
      <c r="BK46" s="263"/>
      <c r="BL46" s="263"/>
      <c r="BM46" s="264"/>
      <c r="BN46" s="263"/>
      <c r="BO46" s="263"/>
      <c r="BP46" s="263"/>
      <c r="BQ46" s="261"/>
      <c r="BR46" s="263"/>
      <c r="BS46" s="263"/>
      <c r="BT46" s="261"/>
      <c r="BU46" s="262"/>
      <c r="CH46" s="229"/>
      <c r="CI46" s="231"/>
      <c r="CJ46" s="229"/>
      <c r="CK46" s="229"/>
      <c r="CL46" s="258"/>
      <c r="CM46" s="227"/>
      <c r="CN46" s="228"/>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L32"/>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58.421875" style="42" customWidth="1"/>
    <col min="2" max="2" width="8.7109375" style="92" customWidth="1"/>
    <col min="3" max="6" width="8.7109375" style="6" customWidth="1"/>
    <col min="7" max="11" width="8.7109375" style="92" customWidth="1"/>
    <col min="12" max="12" width="8.7109375" style="7" customWidth="1"/>
    <col min="13" max="13" width="2.28125" style="5" customWidth="1"/>
    <col min="14" max="16384" width="9.140625" style="5" customWidth="1"/>
  </cols>
  <sheetData>
    <row r="1" spans="1:74" s="9" customFormat="1" ht="19.5" customHeight="1">
      <c r="A1" s="160" t="s">
        <v>297</v>
      </c>
      <c r="B1" s="19"/>
      <c r="G1" s="19"/>
      <c r="H1" s="19"/>
      <c r="I1" s="19"/>
      <c r="J1" s="19"/>
      <c r="K1" s="19"/>
      <c r="L1" s="21"/>
      <c r="M1" s="10"/>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61" t="str">
        <f>'Balance Sheets'!A2</f>
        <v>By segments and quarters as of December 31, 2014</v>
      </c>
      <c r="B2" s="19"/>
      <c r="D2" s="357"/>
      <c r="G2" s="19"/>
      <c r="H2" s="19"/>
      <c r="I2" s="19"/>
      <c r="J2" s="19"/>
      <c r="K2" s="19"/>
      <c r="L2" s="21"/>
      <c r="M2" s="10"/>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74" s="14" customFormat="1" ht="12" customHeight="1">
      <c r="A3" s="162"/>
      <c r="B3" s="21"/>
      <c r="D3" s="358"/>
      <c r="G3" s="21"/>
      <c r="H3" s="21"/>
      <c r="I3" s="21"/>
      <c r="J3" s="21"/>
      <c r="K3" s="21"/>
      <c r="L3" s="21"/>
      <c r="M3" s="8"/>
      <c r="N3" s="21"/>
      <c r="O3" s="21"/>
      <c r="P3" s="21"/>
      <c r="Q3" s="21"/>
      <c r="S3" s="21"/>
      <c r="T3" s="21"/>
      <c r="U3" s="8"/>
      <c r="V3" s="8"/>
      <c r="W3" s="21"/>
      <c r="X3" s="21"/>
      <c r="Y3" s="21"/>
      <c r="Z3" s="21"/>
      <c r="AA3" s="21"/>
      <c r="AB3" s="21"/>
      <c r="AC3" s="21"/>
      <c r="AD3" s="21"/>
      <c r="AE3" s="21"/>
      <c r="AG3" s="8"/>
      <c r="AH3" s="21"/>
      <c r="AI3" s="8"/>
      <c r="AJ3" s="8"/>
      <c r="AK3" s="8"/>
      <c r="AL3" s="21"/>
      <c r="AM3" s="21"/>
      <c r="AN3" s="21"/>
      <c r="AO3" s="21"/>
      <c r="AP3" s="21"/>
      <c r="AQ3" s="21"/>
      <c r="AR3" s="21"/>
      <c r="AS3" s="21"/>
      <c r="AV3" s="8"/>
      <c r="AW3" s="21"/>
      <c r="AX3" s="8"/>
      <c r="AY3" s="8"/>
      <c r="AZ3" s="8"/>
      <c r="BA3" s="21"/>
      <c r="BB3" s="21"/>
      <c r="BC3" s="21"/>
      <c r="BD3" s="21"/>
      <c r="BE3" s="21"/>
      <c r="BF3" s="21"/>
      <c r="BG3" s="21"/>
      <c r="BH3" s="21"/>
      <c r="BJ3" s="21"/>
      <c r="BK3" s="21"/>
      <c r="BL3" s="8"/>
      <c r="BM3" s="8"/>
      <c r="BN3" s="8"/>
      <c r="BO3" s="21"/>
      <c r="BP3" s="21"/>
      <c r="BQ3" s="21"/>
      <c r="BR3" s="21"/>
      <c r="BS3" s="21"/>
      <c r="BT3" s="21"/>
      <c r="BU3" s="21"/>
      <c r="BV3" s="21"/>
    </row>
    <row r="4" spans="1:12" s="42" customFormat="1" ht="18">
      <c r="A4" s="160" t="s">
        <v>55</v>
      </c>
      <c r="B4" s="90"/>
      <c r="C4" s="40"/>
      <c r="D4" s="40"/>
      <c r="E4" s="40"/>
      <c r="F4" s="40"/>
      <c r="G4" s="90"/>
      <c r="H4" s="90"/>
      <c r="I4" s="90"/>
      <c r="J4" s="90"/>
      <c r="K4" s="90"/>
      <c r="L4" s="66"/>
    </row>
    <row r="5" spans="2:12" s="42" customFormat="1" ht="9" customHeight="1">
      <c r="B5" s="90"/>
      <c r="C5" s="40"/>
      <c r="D5" s="40"/>
      <c r="E5" s="40"/>
      <c r="F5" s="40"/>
      <c r="G5" s="90"/>
      <c r="H5" s="90"/>
      <c r="I5" s="90"/>
      <c r="J5" s="90"/>
      <c r="K5" s="90"/>
      <c r="L5" s="66"/>
    </row>
    <row r="6" spans="1:13" ht="19.5" customHeight="1" thickBot="1">
      <c r="A6" s="91" t="s">
        <v>65</v>
      </c>
      <c r="B6" s="41" t="s">
        <v>119</v>
      </c>
      <c r="C6" s="41" t="s">
        <v>121</v>
      </c>
      <c r="D6" s="41" t="s">
        <v>122</v>
      </c>
      <c r="E6" s="41" t="s">
        <v>123</v>
      </c>
      <c r="F6" s="83">
        <v>2013</v>
      </c>
      <c r="G6" s="41" t="s">
        <v>124</v>
      </c>
      <c r="H6" s="41" t="s">
        <v>130</v>
      </c>
      <c r="I6" s="41" t="s">
        <v>133</v>
      </c>
      <c r="J6" s="41" t="s">
        <v>134</v>
      </c>
      <c r="K6" s="83">
        <v>2014</v>
      </c>
      <c r="L6" s="18" t="s">
        <v>125</v>
      </c>
      <c r="M6" s="111"/>
    </row>
    <row r="7" spans="1:13" ht="12.75">
      <c r="A7" s="46" t="s">
        <v>35</v>
      </c>
      <c r="B7" s="49">
        <v>1896.7634699999999</v>
      </c>
      <c r="C7" s="49">
        <v>1809.1275000000005</v>
      </c>
      <c r="D7" s="49">
        <v>1697.3465899999992</v>
      </c>
      <c r="E7" s="49">
        <v>1723.7872400000006</v>
      </c>
      <c r="F7" s="45">
        <f>SUM(B7:E7)</f>
        <v>7127.0248</v>
      </c>
      <c r="G7" s="49">
        <v>1516.0595600000001</v>
      </c>
      <c r="H7" s="49">
        <v>1600.87073</v>
      </c>
      <c r="I7" s="49">
        <v>1616.7715199999993</v>
      </c>
      <c r="J7" s="49">
        <v>1646.2732100000003</v>
      </c>
      <c r="K7" s="45">
        <f>SUM(G7:J7)</f>
        <v>6379.97502</v>
      </c>
      <c r="L7" s="117">
        <f aca="true" t="shared" si="0" ref="L7:L18">IF(OR(AND(F7&lt;0,K7&gt;0),AND(F7&gt;0,K7&lt;0),F7=0,F7="-",K7="-"),"-",(K7-F7)/F7)</f>
        <v>-0.10481930412252814</v>
      </c>
      <c r="M7" s="112"/>
    </row>
    <row r="8" spans="1:13" ht="12.75">
      <c r="A8" s="46" t="s">
        <v>34</v>
      </c>
      <c r="B8" s="49">
        <v>4.48363</v>
      </c>
      <c r="C8" s="49">
        <v>2.8057600000000003</v>
      </c>
      <c r="D8" s="49">
        <v>2.9238799999999996</v>
      </c>
      <c r="E8" s="49">
        <v>1.9866800000000016</v>
      </c>
      <c r="F8" s="45">
        <f>SUM(B8:E8)</f>
        <v>12.199950000000001</v>
      </c>
      <c r="G8" s="49">
        <v>-0.27463</v>
      </c>
      <c r="H8" s="49">
        <v>-0.8191200000000001</v>
      </c>
      <c r="I8" s="49">
        <v>-1.51524</v>
      </c>
      <c r="J8" s="49">
        <v>-0.57084</v>
      </c>
      <c r="K8" s="45">
        <f>SUM(G8:J8)</f>
        <v>-3.17983</v>
      </c>
      <c r="L8" s="117" t="str">
        <f t="shared" si="0"/>
        <v>-</v>
      </c>
      <c r="M8" s="112"/>
    </row>
    <row r="9" spans="1:13" ht="12.75">
      <c r="A9" s="46" t="s">
        <v>7</v>
      </c>
      <c r="B9" s="49">
        <v>7.49341</v>
      </c>
      <c r="C9" s="49">
        <v>-0.3906800000000006</v>
      </c>
      <c r="D9" s="49">
        <v>0.8068600000000012</v>
      </c>
      <c r="E9" s="49">
        <v>4.519289999999999</v>
      </c>
      <c r="F9" s="45">
        <f aca="true" t="shared" si="1" ref="F9:F21">SUM(B9:E9)</f>
        <v>12.42888</v>
      </c>
      <c r="G9" s="49">
        <v>-1.2403199999999999</v>
      </c>
      <c r="H9" s="49">
        <v>4.57524</v>
      </c>
      <c r="I9" s="49">
        <v>1.7468000000000004</v>
      </c>
      <c r="J9" s="49">
        <v>-0.3125</v>
      </c>
      <c r="K9" s="45">
        <f>SUM(G9:J9)</f>
        <v>4.769220000000001</v>
      </c>
      <c r="L9" s="117">
        <f t="shared" si="0"/>
        <v>-0.6162791820341011</v>
      </c>
      <c r="M9" s="112"/>
    </row>
    <row r="10" spans="1:13" ht="12.75">
      <c r="A10" s="46" t="s">
        <v>0</v>
      </c>
      <c r="B10" s="49">
        <v>2.7281500000000003</v>
      </c>
      <c r="C10" s="49">
        <v>2.5617899999999993</v>
      </c>
      <c r="D10" s="49">
        <v>2.2370800000000006</v>
      </c>
      <c r="E10" s="49">
        <v>2.7397099999999988</v>
      </c>
      <c r="F10" s="45">
        <f t="shared" si="1"/>
        <v>10.266729999999999</v>
      </c>
      <c r="G10" s="49">
        <v>2.22593</v>
      </c>
      <c r="H10" s="49">
        <v>2.1479600000000003</v>
      </c>
      <c r="I10" s="49">
        <v>1.2682599999999997</v>
      </c>
      <c r="J10" s="49">
        <v>0.36843000000000004</v>
      </c>
      <c r="K10" s="45">
        <f>SUM(G10:J10)</f>
        <v>6.01058</v>
      </c>
      <c r="L10" s="121">
        <f t="shared" si="0"/>
        <v>-0.4145575075997907</v>
      </c>
      <c r="M10" s="198"/>
    </row>
    <row r="11" spans="1:13" ht="12.75">
      <c r="A11" s="99" t="s">
        <v>27</v>
      </c>
      <c r="B11" s="139">
        <f aca="true" t="shared" si="2" ref="B11:K11">SUM(B7:B10)</f>
        <v>1911.4686599999998</v>
      </c>
      <c r="C11" s="139">
        <f t="shared" si="2"/>
        <v>1814.1043700000005</v>
      </c>
      <c r="D11" s="139">
        <f t="shared" si="2"/>
        <v>1703.3144099999993</v>
      </c>
      <c r="E11" s="139">
        <f t="shared" si="2"/>
        <v>1733.0329200000006</v>
      </c>
      <c r="F11" s="140">
        <f t="shared" si="2"/>
        <v>7161.920360000001</v>
      </c>
      <c r="G11" s="139">
        <f t="shared" si="2"/>
        <v>1516.7705400000002</v>
      </c>
      <c r="H11" s="139">
        <f t="shared" si="2"/>
        <v>1606.77481</v>
      </c>
      <c r="I11" s="139">
        <f t="shared" si="2"/>
        <v>1618.2713399999993</v>
      </c>
      <c r="J11" s="139">
        <f t="shared" si="2"/>
        <v>1645.7583000000002</v>
      </c>
      <c r="K11" s="140">
        <f t="shared" si="2"/>
        <v>6387.57499</v>
      </c>
      <c r="L11" s="121">
        <f t="shared" si="0"/>
        <v>-0.10811979623856091</v>
      </c>
      <c r="M11" s="197"/>
    </row>
    <row r="12" spans="1:13" ht="22.5" customHeight="1">
      <c r="A12" s="354" t="s">
        <v>131</v>
      </c>
      <c r="B12" s="49">
        <v>-1007.82646</v>
      </c>
      <c r="C12" s="49">
        <v>-1009.23453</v>
      </c>
      <c r="D12" s="49">
        <v>-949.2209699999999</v>
      </c>
      <c r="E12" s="49">
        <v>-1028.07915</v>
      </c>
      <c r="F12" s="45">
        <f>SUM(B12:E12)</f>
        <v>-3994.36111</v>
      </c>
      <c r="G12" s="49">
        <v>-872.77374</v>
      </c>
      <c r="H12" s="49">
        <v>-932.17989</v>
      </c>
      <c r="I12" s="49">
        <v>-924.60025</v>
      </c>
      <c r="J12" s="49">
        <v>-1057.6486</v>
      </c>
      <c r="K12" s="45">
        <f>SUM(G12:J12)</f>
        <v>-3787.20248</v>
      </c>
      <c r="L12" s="117">
        <f t="shared" si="0"/>
        <v>-0.051862769613236076</v>
      </c>
      <c r="M12" s="112"/>
    </row>
    <row r="13" spans="1:13" ht="12.75">
      <c r="A13" s="67" t="s">
        <v>16</v>
      </c>
      <c r="B13" s="62">
        <v>-3.27593</v>
      </c>
      <c r="C13" s="62">
        <v>-1.81752</v>
      </c>
      <c r="D13" s="62">
        <v>0.5248800000000005</v>
      </c>
      <c r="E13" s="62">
        <v>-1.50629</v>
      </c>
      <c r="F13" s="133">
        <f>SUM(B13:E13)</f>
        <v>-6.074859999999999</v>
      </c>
      <c r="G13" s="62">
        <v>1.59444</v>
      </c>
      <c r="H13" s="62">
        <v>1.23766</v>
      </c>
      <c r="I13" s="62">
        <v>0.09099000000000013</v>
      </c>
      <c r="J13" s="62">
        <v>0.13863999999999965</v>
      </c>
      <c r="K13" s="133">
        <f>SUM(G13:J13)</f>
        <v>3.06173</v>
      </c>
      <c r="L13" s="117" t="str">
        <f t="shared" si="0"/>
        <v>-</v>
      </c>
      <c r="M13" s="114"/>
    </row>
    <row r="14" spans="1:13" ht="12.75">
      <c r="A14" s="67" t="s">
        <v>12</v>
      </c>
      <c r="B14" s="62">
        <v>-0.00524</v>
      </c>
      <c r="C14" s="62">
        <v>-0.005250000000000001</v>
      </c>
      <c r="D14" s="62">
        <v>-0.00524</v>
      </c>
      <c r="E14" s="62">
        <v>-0.005250000000000001</v>
      </c>
      <c r="F14" s="133">
        <f>SUM(B14:E14)</f>
        <v>-0.020980000000000002</v>
      </c>
      <c r="G14" s="62">
        <v>0</v>
      </c>
      <c r="H14" s="62">
        <v>0</v>
      </c>
      <c r="I14" s="62">
        <v>0</v>
      </c>
      <c r="J14" s="62">
        <v>0</v>
      </c>
      <c r="K14" s="133">
        <f>SUM(G14:J14)</f>
        <v>0</v>
      </c>
      <c r="L14" s="117">
        <f t="shared" si="0"/>
        <v>-1</v>
      </c>
      <c r="M14" s="114"/>
    </row>
    <row r="15" spans="1:13" ht="12.75">
      <c r="A15" s="47" t="s">
        <v>1</v>
      </c>
      <c r="B15" s="62">
        <v>0.0015</v>
      </c>
      <c r="C15" s="62">
        <v>-0.0035</v>
      </c>
      <c r="D15" s="62">
        <v>0.00491</v>
      </c>
      <c r="E15" s="62">
        <v>-0.14748</v>
      </c>
      <c r="F15" s="133">
        <f>SUM(B15:E15)</f>
        <v>-0.14457</v>
      </c>
      <c r="G15" s="62">
        <v>0.00152</v>
      </c>
      <c r="H15" s="62">
        <v>-0.00428</v>
      </c>
      <c r="I15" s="62">
        <v>0.0009499999999999999</v>
      </c>
      <c r="J15" s="62">
        <v>-0.00362</v>
      </c>
      <c r="K15" s="133">
        <f>SUM(G15:J15)</f>
        <v>-0.00543</v>
      </c>
      <c r="L15" s="117">
        <f t="shared" si="0"/>
        <v>-0.9624403403195685</v>
      </c>
      <c r="M15" s="114"/>
    </row>
    <row r="16" spans="1:13" ht="13.5" thickBot="1">
      <c r="A16" s="99" t="s">
        <v>28</v>
      </c>
      <c r="B16" s="139">
        <f>SUM(B12:B15)</f>
        <v>-1011.10613</v>
      </c>
      <c r="C16" s="139">
        <f aca="true" t="shared" si="3" ref="C16:K16">SUM(C12:C15)</f>
        <v>-1011.0608</v>
      </c>
      <c r="D16" s="139">
        <f t="shared" si="3"/>
        <v>-948.6964199999998</v>
      </c>
      <c r="E16" s="139">
        <f t="shared" si="3"/>
        <v>-1029.73817</v>
      </c>
      <c r="F16" s="196">
        <f t="shared" si="3"/>
        <v>-4000.6015199999997</v>
      </c>
      <c r="G16" s="139">
        <f t="shared" si="3"/>
        <v>-871.17778</v>
      </c>
      <c r="H16" s="139">
        <f t="shared" si="3"/>
        <v>-930.94651</v>
      </c>
      <c r="I16" s="139">
        <f t="shared" si="3"/>
        <v>-924.5083099999999</v>
      </c>
      <c r="J16" s="139">
        <f t="shared" si="3"/>
        <v>-1057.51358</v>
      </c>
      <c r="K16" s="196">
        <f t="shared" si="3"/>
        <v>-3784.14618</v>
      </c>
      <c r="L16" s="374">
        <f t="shared" si="0"/>
        <v>-0.054105698585046665</v>
      </c>
      <c r="M16" s="115"/>
    </row>
    <row r="17" spans="1:13" ht="13.5" thickBot="1">
      <c r="A17" s="87" t="s">
        <v>29</v>
      </c>
      <c r="B17" s="51">
        <f aca="true" t="shared" si="4" ref="B17:K17">SUM(B11,B16)</f>
        <v>900.3625299999998</v>
      </c>
      <c r="C17" s="51">
        <f t="shared" si="4"/>
        <v>803.0435700000005</v>
      </c>
      <c r="D17" s="51">
        <f t="shared" si="4"/>
        <v>754.6179899999995</v>
      </c>
      <c r="E17" s="51">
        <f t="shared" si="4"/>
        <v>703.2947500000005</v>
      </c>
      <c r="F17" s="64">
        <f t="shared" si="4"/>
        <v>3161.3188400000013</v>
      </c>
      <c r="G17" s="51">
        <f t="shared" si="4"/>
        <v>645.5927600000002</v>
      </c>
      <c r="H17" s="51">
        <f t="shared" si="4"/>
        <v>675.8282999999999</v>
      </c>
      <c r="I17" s="51">
        <f t="shared" si="4"/>
        <v>693.7630299999994</v>
      </c>
      <c r="J17" s="51">
        <f t="shared" si="4"/>
        <v>588.2447200000001</v>
      </c>
      <c r="K17" s="64">
        <f t="shared" si="4"/>
        <v>2603.42881</v>
      </c>
      <c r="L17" s="143">
        <f t="shared" si="0"/>
        <v>-0.17647382571509337</v>
      </c>
      <c r="M17" s="113"/>
    </row>
    <row r="18" spans="1:14" ht="12.75">
      <c r="A18" s="46" t="s">
        <v>8</v>
      </c>
      <c r="B18" s="49">
        <v>0.40006</v>
      </c>
      <c r="C18" s="49">
        <v>0.048119999999999996</v>
      </c>
      <c r="D18" s="49">
        <v>0.53901</v>
      </c>
      <c r="E18" s="49">
        <v>1.4260499999999996</v>
      </c>
      <c r="F18" s="45">
        <f t="shared" si="1"/>
        <v>2.4132399999999996</v>
      </c>
      <c r="G18" s="49">
        <v>-0.44182</v>
      </c>
      <c r="H18" s="49">
        <v>-0.32439000000000007</v>
      </c>
      <c r="I18" s="49">
        <v>4.50108</v>
      </c>
      <c r="J18" s="49">
        <v>-0.08448000000000011</v>
      </c>
      <c r="K18" s="45">
        <f>SUM(G18:J18)</f>
        <v>3.65039</v>
      </c>
      <c r="L18" s="117">
        <f t="shared" si="0"/>
        <v>0.5126510417529961</v>
      </c>
      <c r="M18" s="112"/>
      <c r="N18" s="375"/>
    </row>
    <row r="19" spans="1:14" ht="12.75">
      <c r="A19" s="46" t="s">
        <v>11</v>
      </c>
      <c r="B19" s="49">
        <v>-0.00302</v>
      </c>
      <c r="C19" s="49">
        <v>0.00302</v>
      </c>
      <c r="D19" s="49">
        <v>0</v>
      </c>
      <c r="E19" s="49">
        <v>0</v>
      </c>
      <c r="F19" s="45">
        <f t="shared" si="1"/>
        <v>0</v>
      </c>
      <c r="G19" s="49">
        <v>0</v>
      </c>
      <c r="H19" s="49">
        <v>0</v>
      </c>
      <c r="I19" s="49">
        <v>0</v>
      </c>
      <c r="J19" s="49">
        <v>0</v>
      </c>
      <c r="K19" s="45">
        <f>SUM(G19:J19)</f>
        <v>0</v>
      </c>
      <c r="L19" s="117" t="str">
        <f>IF(OR(AND(F19&lt;0,K19&gt;0),AND(F19&gt;0,K19&lt;0),SUM(F19)=0,F19="-",K19="-"),"-",(K19-F19)/F19)</f>
        <v>-</v>
      </c>
      <c r="M19" s="112"/>
      <c r="N19" s="375"/>
    </row>
    <row r="20" spans="1:13" ht="12.75">
      <c r="A20" s="46" t="s">
        <v>43</v>
      </c>
      <c r="B20" s="49">
        <v>-25.37229</v>
      </c>
      <c r="C20" s="49">
        <v>-15.548879999999997</v>
      </c>
      <c r="D20" s="49">
        <v>0.398539999999997</v>
      </c>
      <c r="E20" s="49">
        <v>8.825849999999999</v>
      </c>
      <c r="F20" s="45">
        <f t="shared" si="1"/>
        <v>-31.69678</v>
      </c>
      <c r="G20" s="49">
        <v>2.8584099999999997</v>
      </c>
      <c r="H20" s="49">
        <v>0.21962000000000037</v>
      </c>
      <c r="I20" s="49">
        <v>0.41954</v>
      </c>
      <c r="J20" s="49">
        <v>2.79726</v>
      </c>
      <c r="K20" s="45">
        <f>SUM(G20:J20)</f>
        <v>6.29483</v>
      </c>
      <c r="L20" s="117" t="str">
        <f>IF(OR(AND(F20&lt;0,K20&gt;0),AND(F20&gt;0,K20&lt;0),F20=0,F20="-",K20="-"),"-",(K20-F20)/F20)</f>
        <v>-</v>
      </c>
      <c r="M20" s="112"/>
    </row>
    <row r="21" spans="1:13" ht="12.75">
      <c r="A21" s="46" t="s">
        <v>132</v>
      </c>
      <c r="B21" s="49">
        <v>0</v>
      </c>
      <c r="C21" s="49">
        <v>0</v>
      </c>
      <c r="D21" s="49">
        <v>0</v>
      </c>
      <c r="E21" s="49">
        <v>0</v>
      </c>
      <c r="F21" s="45">
        <f t="shared" si="1"/>
        <v>0</v>
      </c>
      <c r="G21" s="49">
        <v>-13.84917</v>
      </c>
      <c r="H21" s="49">
        <v>0</v>
      </c>
      <c r="I21" s="49">
        <v>0</v>
      </c>
      <c r="J21" s="49">
        <v>0</v>
      </c>
      <c r="K21" s="45">
        <f>SUM(G21:J21)</f>
        <v>-13.84917</v>
      </c>
      <c r="L21" s="117" t="str">
        <f>IF(OR(AND(F21&lt;0,K21&gt;0),AND(F21&gt;0,K21&lt;0),SUM(F21)=0,F21="-",K21="-"),"-",(K21-F21)/F21)</f>
        <v>-</v>
      </c>
      <c r="M21" s="112"/>
    </row>
    <row r="22" spans="1:13" ht="12.75">
      <c r="A22" s="47" t="s">
        <v>15</v>
      </c>
      <c r="B22" s="49">
        <v>-6.41843</v>
      </c>
      <c r="C22" s="49">
        <v>-6.4189300000000005</v>
      </c>
      <c r="D22" s="49">
        <v>-6.418340000000001</v>
      </c>
      <c r="E22" s="49">
        <v>-6.563110000000002</v>
      </c>
      <c r="F22" s="50">
        <f>SUM(B22:E22)</f>
        <v>-25.818810000000003</v>
      </c>
      <c r="G22" s="49">
        <v>-2.7442699999999998</v>
      </c>
      <c r="H22" s="49">
        <v>-2.74438</v>
      </c>
      <c r="I22" s="49">
        <v>-2.74376</v>
      </c>
      <c r="J22" s="49">
        <v>-2.8504600000000018</v>
      </c>
      <c r="K22" s="50">
        <f>SUM(G22:J22)</f>
        <v>-11.082870000000002</v>
      </c>
      <c r="L22" s="121">
        <f>IF(OR(AND(F22&lt;0,K22&gt;0),AND(F22&gt;0,K22&lt;0),F22=0,F22="-",K22="-"),"-",(K22-F22)/F22)</f>
        <v>-0.5707443526638137</v>
      </c>
      <c r="M22" s="114"/>
    </row>
    <row r="23" spans="1:13" s="6" customFormat="1" ht="13.5" thickBot="1">
      <c r="A23" s="97" t="s">
        <v>30</v>
      </c>
      <c r="B23" s="367">
        <f aca="true" t="shared" si="5" ref="B23:K23">SUM(B18:B22)</f>
        <v>-31.39368</v>
      </c>
      <c r="C23" s="367">
        <f t="shared" si="5"/>
        <v>-21.916669999999996</v>
      </c>
      <c r="D23" s="367">
        <f t="shared" si="5"/>
        <v>-5.480790000000003</v>
      </c>
      <c r="E23" s="367">
        <f t="shared" si="5"/>
        <v>3.6887899999999973</v>
      </c>
      <c r="F23" s="153">
        <f t="shared" si="5"/>
        <v>-55.10235</v>
      </c>
      <c r="G23" s="367">
        <f t="shared" si="5"/>
        <v>-14.176850000000002</v>
      </c>
      <c r="H23" s="367">
        <f t="shared" si="5"/>
        <v>-2.84915</v>
      </c>
      <c r="I23" s="367">
        <f t="shared" si="5"/>
        <v>2.1768599999999996</v>
      </c>
      <c r="J23" s="367">
        <f t="shared" si="5"/>
        <v>-0.1376800000000018</v>
      </c>
      <c r="K23" s="153">
        <f t="shared" si="5"/>
        <v>-14.986820000000003</v>
      </c>
      <c r="L23" s="143">
        <f>IF(OR(AND(F23&lt;0,K23&gt;0),AND(F23&gt;0,K23&lt;0),F23=0,F23="-",K23="-"),"-",(K23-F23)/F23)</f>
        <v>-0.7280184964888067</v>
      </c>
      <c r="M23" s="116"/>
    </row>
    <row r="24" spans="1:13" s="7" customFormat="1" ht="12.75">
      <c r="A24" s="212" t="s">
        <v>56</v>
      </c>
      <c r="B24" s="207">
        <f aca="true" t="shared" si="6" ref="B24:K24">B23+B17</f>
        <v>868.9688499999997</v>
      </c>
      <c r="C24" s="207">
        <f t="shared" si="6"/>
        <v>781.1269000000005</v>
      </c>
      <c r="D24" s="207">
        <f t="shared" si="6"/>
        <v>749.1371999999996</v>
      </c>
      <c r="E24" s="207">
        <f t="shared" si="6"/>
        <v>706.9835400000005</v>
      </c>
      <c r="F24" s="208">
        <f t="shared" si="6"/>
        <v>3106.216490000001</v>
      </c>
      <c r="G24" s="207">
        <f t="shared" si="6"/>
        <v>631.4159100000002</v>
      </c>
      <c r="H24" s="207">
        <f t="shared" si="6"/>
        <v>672.9791499999999</v>
      </c>
      <c r="I24" s="207">
        <f t="shared" si="6"/>
        <v>695.9398899999994</v>
      </c>
      <c r="J24" s="207">
        <f t="shared" si="6"/>
        <v>588.1070400000001</v>
      </c>
      <c r="K24" s="208">
        <f t="shared" si="6"/>
        <v>2588.44199</v>
      </c>
      <c r="L24" s="117">
        <f>IF(OR(AND(F24&lt;0,K24&gt;0),AND(F24&gt;0,K24&lt;0),F24=0,F24="-",K24="-"),"-",(K24-F24)/F24)</f>
        <v>-0.1666897660439634</v>
      </c>
      <c r="M24" s="213"/>
    </row>
    <row r="25" spans="1:13" ht="13.5" thickBot="1">
      <c r="A25" s="46" t="s">
        <v>19</v>
      </c>
      <c r="B25" s="49">
        <v>-301.23674</v>
      </c>
      <c r="C25" s="49">
        <v>-292.5409499999999</v>
      </c>
      <c r="D25" s="49">
        <v>-267.42514000000006</v>
      </c>
      <c r="E25" s="49">
        <v>-319.92758000000003</v>
      </c>
      <c r="F25" s="45">
        <f>SUM(B25:E25)</f>
        <v>-1181.13041</v>
      </c>
      <c r="G25" s="49">
        <v>-225.27317000000002</v>
      </c>
      <c r="H25" s="49">
        <v>-253.91098000000002</v>
      </c>
      <c r="I25" s="49">
        <v>-258.31908</v>
      </c>
      <c r="J25" s="49">
        <v>-229.87577999999996</v>
      </c>
      <c r="K25" s="45">
        <f>SUM(G25:J25)</f>
        <v>-967.37901</v>
      </c>
      <c r="L25" s="143">
        <f>IF(OR(AND(F25&lt;0,K25&gt;0),AND(F25&gt;0,K25&lt;0),F25=0,F25="-",K25="-"),"-",(K25-F25)/F25)</f>
        <v>-0.18097188776978487</v>
      </c>
      <c r="M25" s="112"/>
    </row>
    <row r="26" spans="1:13" ht="13.5" thickBot="1">
      <c r="A26" s="87" t="s">
        <v>54</v>
      </c>
      <c r="B26" s="51">
        <f aca="true" t="shared" si="7" ref="B26:K26">SUM(B24:B25)</f>
        <v>567.7321099999997</v>
      </c>
      <c r="C26" s="51">
        <f t="shared" si="7"/>
        <v>488.58595000000065</v>
      </c>
      <c r="D26" s="51">
        <f t="shared" si="7"/>
        <v>481.7120599999995</v>
      </c>
      <c r="E26" s="51">
        <f t="shared" si="7"/>
        <v>387.0559600000005</v>
      </c>
      <c r="F26" s="64">
        <f t="shared" si="7"/>
        <v>1925.0860800000012</v>
      </c>
      <c r="G26" s="51">
        <f t="shared" si="7"/>
        <v>406.1427400000001</v>
      </c>
      <c r="H26" s="51">
        <f t="shared" si="7"/>
        <v>419.0681699999999</v>
      </c>
      <c r="I26" s="51">
        <f t="shared" si="7"/>
        <v>437.62080999999944</v>
      </c>
      <c r="J26" s="51">
        <f t="shared" si="7"/>
        <v>358.23126000000013</v>
      </c>
      <c r="K26" s="64">
        <f t="shared" si="7"/>
        <v>1621.0629799999997</v>
      </c>
      <c r="L26" s="143">
        <f>IF(OR(AND(F26&lt;0,K26&gt;0),AND(F26&gt;0,K26&lt;0),F26=0,F26="-",K26="-"),"-",(K26-F26)/F26)</f>
        <v>-0.15792701591816677</v>
      </c>
      <c r="M26" s="113"/>
    </row>
    <row r="27" spans="1:13" ht="12.75">
      <c r="A27" s="107" t="s">
        <v>71</v>
      </c>
      <c r="B27" s="49"/>
      <c r="C27" s="49"/>
      <c r="D27" s="49"/>
      <c r="E27" s="49"/>
      <c r="F27" s="45"/>
      <c r="G27" s="49"/>
      <c r="H27" s="49"/>
      <c r="I27" s="49"/>
      <c r="J27" s="49"/>
      <c r="K27" s="45"/>
      <c r="L27" s="117"/>
      <c r="M27" s="112"/>
    </row>
    <row r="28" spans="1:13" ht="12.75">
      <c r="A28" s="158" t="s">
        <v>67</v>
      </c>
      <c r="B28" s="49">
        <v>25.621419999999997</v>
      </c>
      <c r="C28" s="49">
        <v>22.599970000000003</v>
      </c>
      <c r="D28" s="49">
        <v>22.679910000000007</v>
      </c>
      <c r="E28" s="49">
        <v>21.904780000000002</v>
      </c>
      <c r="F28" s="133">
        <f>SUM(B28:E28)</f>
        <v>92.80608000000001</v>
      </c>
      <c r="G28" s="49">
        <v>21.58827</v>
      </c>
      <c r="H28" s="49">
        <v>23.02145</v>
      </c>
      <c r="I28" s="49">
        <v>22.36383999999999</v>
      </c>
      <c r="J28" s="49">
        <v>18.672690000000003</v>
      </c>
      <c r="K28" s="133">
        <f>SUM(G28:J28)</f>
        <v>85.64625</v>
      </c>
      <c r="L28" s="117">
        <f>IF(OR(AND(F28&lt;0,K28&gt;0),AND(F28&gt;0,K28&lt;0),F28=0,F28="-",K28="-"),"-",(K28-F28)/F28)</f>
        <v>-0.07714828597436733</v>
      </c>
      <c r="M28" s="114"/>
    </row>
    <row r="29" spans="1:13" ht="13.5" thickBot="1">
      <c r="A29" s="148" t="s">
        <v>66</v>
      </c>
      <c r="B29" s="59">
        <f aca="true" t="shared" si="8" ref="B29:K29">B26-B28</f>
        <v>542.1106899999997</v>
      </c>
      <c r="C29" s="59">
        <f t="shared" si="8"/>
        <v>465.98598000000067</v>
      </c>
      <c r="D29" s="59">
        <f t="shared" si="8"/>
        <v>459.0321499999995</v>
      </c>
      <c r="E29" s="59">
        <f t="shared" si="8"/>
        <v>365.15118000000047</v>
      </c>
      <c r="F29" s="131">
        <f t="shared" si="8"/>
        <v>1832.280000000001</v>
      </c>
      <c r="G29" s="59">
        <f t="shared" si="8"/>
        <v>384.5544700000001</v>
      </c>
      <c r="H29" s="59">
        <f t="shared" si="8"/>
        <v>396.0467199999999</v>
      </c>
      <c r="I29" s="59">
        <f t="shared" si="8"/>
        <v>415.25696999999946</v>
      </c>
      <c r="J29" s="59">
        <f t="shared" si="8"/>
        <v>339.55857000000015</v>
      </c>
      <c r="K29" s="131">
        <f t="shared" si="8"/>
        <v>1535.4167299999997</v>
      </c>
      <c r="L29" s="117">
        <f>IF(OR(AND(F29&lt;0,K29&gt;0),AND(F29&gt;0,K29&lt;0),F29=0,F29="-",K29="-"),"-",(K29-F29)/F29)</f>
        <v>-0.1620185069967479</v>
      </c>
      <c r="M29" s="119"/>
    </row>
    <row r="30" spans="1:13" ht="13.5" thickBot="1">
      <c r="A30" s="97" t="s">
        <v>116</v>
      </c>
      <c r="B30" s="103">
        <f aca="true" t="shared" si="9" ref="B30:K30">-B16/B11</f>
        <v>0.5289681966326354</v>
      </c>
      <c r="C30" s="103">
        <f t="shared" si="9"/>
        <v>0.5573333137387237</v>
      </c>
      <c r="D30" s="103">
        <f t="shared" si="9"/>
        <v>0.5569708178538806</v>
      </c>
      <c r="E30" s="103">
        <f t="shared" si="9"/>
        <v>0.5941826944637612</v>
      </c>
      <c r="F30" s="192">
        <f t="shared" si="9"/>
        <v>0.5585934105528086</v>
      </c>
      <c r="G30" s="103">
        <f t="shared" si="9"/>
        <v>0.5743635949047374</v>
      </c>
      <c r="H30" s="103">
        <f t="shared" si="9"/>
        <v>0.5793882902607865</v>
      </c>
      <c r="I30" s="103">
        <f t="shared" si="9"/>
        <v>0.5712937547296613</v>
      </c>
      <c r="J30" s="103">
        <f t="shared" si="9"/>
        <v>0.6425691913569568</v>
      </c>
      <c r="K30" s="192">
        <f t="shared" si="9"/>
        <v>0.5924229752173915</v>
      </c>
      <c r="L30" s="118">
        <f>IF(OR(AND(F30&lt;0,K30&gt;0),AND(F30&gt;0,K30&lt;0),F30=0,F30="-",K30="-"),"-",(K30-F30))</f>
        <v>0.03382956466458287</v>
      </c>
      <c r="M30" s="129" t="s">
        <v>44</v>
      </c>
    </row>
    <row r="31" spans="4:12" ht="12.75">
      <c r="D31" s="355"/>
      <c r="L31" s="92"/>
    </row>
    <row r="32" spans="1:90" s="7" customFormat="1" ht="45.75" customHeight="1">
      <c r="A32" s="342" t="s">
        <v>76</v>
      </c>
      <c r="B32" s="261"/>
      <c r="C32" s="262"/>
      <c r="D32" s="262"/>
      <c r="E32" s="261"/>
      <c r="F32" s="261"/>
      <c r="G32" s="261"/>
      <c r="H32" s="261"/>
      <c r="I32" s="261"/>
      <c r="J32" s="261"/>
      <c r="K32" s="261"/>
      <c r="L32" s="263"/>
      <c r="M32" s="263"/>
      <c r="N32" s="263"/>
      <c r="O32" s="261"/>
      <c r="P32" s="263"/>
      <c r="Q32" s="263"/>
      <c r="R32" s="263"/>
      <c r="S32" s="262"/>
      <c r="U32" s="263"/>
      <c r="V32" s="263"/>
      <c r="W32" s="263"/>
      <c r="X32" s="264"/>
      <c r="Y32" s="263"/>
      <c r="Z32" s="263"/>
      <c r="AA32" s="263"/>
      <c r="AB32" s="261"/>
      <c r="AC32" s="263"/>
      <c r="AD32" s="263"/>
      <c r="AE32" s="263"/>
      <c r="AF32" s="262"/>
      <c r="AH32" s="263"/>
      <c r="AI32" s="263"/>
      <c r="AJ32" s="263"/>
      <c r="AK32" s="264"/>
      <c r="AL32" s="263"/>
      <c r="AM32" s="263"/>
      <c r="AN32" s="263"/>
      <c r="AO32" s="261"/>
      <c r="AP32" s="263"/>
      <c r="AQ32" s="263"/>
      <c r="AR32" s="263"/>
      <c r="AS32" s="262"/>
      <c r="AU32" s="263"/>
      <c r="AV32" s="263"/>
      <c r="AW32" s="263"/>
      <c r="AX32" s="264"/>
      <c r="AY32" s="263"/>
      <c r="AZ32" s="263"/>
      <c r="BA32" s="263"/>
      <c r="BB32" s="261"/>
      <c r="BC32" s="263"/>
      <c r="BD32" s="263"/>
      <c r="BE32" s="263"/>
      <c r="BF32" s="262"/>
      <c r="BH32" s="263"/>
      <c r="BI32" s="263"/>
      <c r="BJ32" s="263"/>
      <c r="BK32" s="264"/>
      <c r="BL32" s="263"/>
      <c r="BM32" s="263"/>
      <c r="BN32" s="263"/>
      <c r="BO32" s="261"/>
      <c r="BP32" s="263"/>
      <c r="BQ32" s="263"/>
      <c r="BR32" s="261"/>
      <c r="BS32" s="262"/>
      <c r="CF32" s="229"/>
      <c r="CG32" s="231"/>
      <c r="CH32" s="229"/>
      <c r="CI32" s="229"/>
      <c r="CJ32" s="258"/>
      <c r="CK32" s="227"/>
      <c r="CL32" s="228"/>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N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71.00390625" style="42" bestFit="1" customWidth="1"/>
    <col min="2" max="11" width="8.7109375" style="92" customWidth="1"/>
    <col min="12" max="12" width="8.7109375" style="5" customWidth="1"/>
    <col min="13" max="13" width="1.7109375" style="5" customWidth="1"/>
    <col min="14" max="16384" width="9.140625" style="5" customWidth="1"/>
  </cols>
  <sheetData>
    <row r="1" spans="1:76" s="9" customFormat="1" ht="19.5" customHeight="1">
      <c r="A1" s="160" t="s">
        <v>296</v>
      </c>
      <c r="B1" s="19"/>
      <c r="C1" s="19"/>
      <c r="D1" s="19"/>
      <c r="E1" s="19"/>
      <c r="F1" s="19"/>
      <c r="G1" s="19"/>
      <c r="H1" s="19"/>
      <c r="I1" s="19"/>
      <c r="J1" s="19"/>
      <c r="K1" s="19"/>
      <c r="L1" s="19"/>
      <c r="M1" s="10"/>
      <c r="N1" s="19"/>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61" t="s">
        <v>138</v>
      </c>
      <c r="B2" s="19"/>
      <c r="C2" s="360"/>
      <c r="D2" s="19"/>
      <c r="E2" s="19"/>
      <c r="F2" s="19"/>
      <c r="G2" s="19"/>
      <c r="H2" s="19"/>
      <c r="I2" s="19"/>
      <c r="J2" s="19"/>
      <c r="K2" s="19"/>
      <c r="L2" s="19"/>
      <c r="M2" s="10"/>
      <c r="N2" s="19"/>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62"/>
      <c r="B3" s="21"/>
      <c r="C3" s="359"/>
      <c r="D3" s="21"/>
      <c r="E3" s="21"/>
      <c r="F3" s="21"/>
      <c r="G3" s="21"/>
      <c r="H3" s="21"/>
      <c r="I3" s="21"/>
      <c r="J3" s="21"/>
      <c r="K3" s="21"/>
      <c r="L3" s="21"/>
      <c r="M3" s="8"/>
      <c r="N3" s="21"/>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1" s="42" customFormat="1" ht="18">
      <c r="A4" s="160" t="s">
        <v>57</v>
      </c>
      <c r="B4" s="90"/>
      <c r="C4" s="90"/>
      <c r="D4" s="90"/>
      <c r="E4" s="90"/>
      <c r="F4" s="90"/>
      <c r="G4" s="90"/>
      <c r="H4" s="90"/>
      <c r="I4" s="90"/>
      <c r="J4" s="90"/>
      <c r="K4" s="90"/>
    </row>
    <row r="5" spans="2:11" s="42" customFormat="1" ht="9" customHeight="1">
      <c r="B5" s="90"/>
      <c r="C5" s="90"/>
      <c r="D5" s="90"/>
      <c r="E5" s="90"/>
      <c r="F5" s="90"/>
      <c r="G5" s="90"/>
      <c r="H5" s="90"/>
      <c r="I5" s="90"/>
      <c r="J5" s="90"/>
      <c r="K5" s="90"/>
    </row>
    <row r="6" spans="1:12" ht="19.5" customHeight="1" thickBot="1">
      <c r="A6" s="91" t="s">
        <v>65</v>
      </c>
      <c r="B6" s="41" t="s">
        <v>119</v>
      </c>
      <c r="C6" s="41" t="s">
        <v>121</v>
      </c>
      <c r="D6" s="41" t="s">
        <v>122</v>
      </c>
      <c r="E6" s="41" t="s">
        <v>123</v>
      </c>
      <c r="F6" s="83">
        <v>2013</v>
      </c>
      <c r="G6" s="41" t="s">
        <v>124</v>
      </c>
      <c r="H6" s="41" t="s">
        <v>130</v>
      </c>
      <c r="I6" s="41" t="s">
        <v>133</v>
      </c>
      <c r="J6" s="41" t="s">
        <v>134</v>
      </c>
      <c r="K6" s="83">
        <v>2014</v>
      </c>
      <c r="L6" s="18" t="s">
        <v>125</v>
      </c>
    </row>
    <row r="7" spans="1:12" ht="13.5" thickBot="1">
      <c r="A7" s="97" t="s">
        <v>68</v>
      </c>
      <c r="B7" s="51">
        <v>147.94615</v>
      </c>
      <c r="C7" s="51">
        <v>132.88719000000003</v>
      </c>
      <c r="D7" s="51">
        <v>131.36422</v>
      </c>
      <c r="E7" s="51">
        <v>138.4403700000001</v>
      </c>
      <c r="F7" s="64">
        <f aca="true" t="shared" si="0" ref="F7:F32">SUM(B7:E7)</f>
        <v>550.6379300000001</v>
      </c>
      <c r="G7" s="51">
        <v>138.57805</v>
      </c>
      <c r="H7" s="51">
        <v>131.91261999999998</v>
      </c>
      <c r="I7" s="51">
        <v>134.73543</v>
      </c>
      <c r="J7" s="51">
        <v>150.7260500000001</v>
      </c>
      <c r="K7" s="64">
        <f>SUM(G7:J7)</f>
        <v>555.9521500000001</v>
      </c>
      <c r="L7" s="143">
        <f aca="true" t="shared" si="1" ref="L7:L33">IF(OR(AND(F7&lt;0,K7&gt;0),AND(F7&gt;0,K7&lt;0),F7=0,F7="-",K7="-"),"-",(K7-F7)/F7)</f>
        <v>0.009651024222032754</v>
      </c>
    </row>
    <row r="8" spans="1:12" ht="12.75">
      <c r="A8" s="46" t="s">
        <v>4</v>
      </c>
      <c r="B8" s="49">
        <v>281.58579</v>
      </c>
      <c r="C8" s="49">
        <v>207.19860000000006</v>
      </c>
      <c r="D8" s="49">
        <v>202.22779000000003</v>
      </c>
      <c r="E8" s="49">
        <v>211.95267999999987</v>
      </c>
      <c r="F8" s="45">
        <f t="shared" si="0"/>
        <v>902.9648599999999</v>
      </c>
      <c r="G8" s="49">
        <v>207.60432999999998</v>
      </c>
      <c r="H8" s="49">
        <v>230.32832000000005</v>
      </c>
      <c r="I8" s="49">
        <v>222.32849000000004</v>
      </c>
      <c r="J8" s="49">
        <v>216.03079000000002</v>
      </c>
      <c r="K8" s="45">
        <f>SUM(G8:J8)</f>
        <v>876.2919300000001</v>
      </c>
      <c r="L8" s="117">
        <f t="shared" si="1"/>
        <v>-0.029539277973674234</v>
      </c>
    </row>
    <row r="9" spans="1:12" ht="12.75">
      <c r="A9" s="46" t="s">
        <v>38</v>
      </c>
      <c r="B9" s="49">
        <v>8.915040000000001</v>
      </c>
      <c r="C9" s="49">
        <v>9.959679999999999</v>
      </c>
      <c r="D9" s="49">
        <v>14.93498</v>
      </c>
      <c r="E9" s="49">
        <v>6.602240000000002</v>
      </c>
      <c r="F9" s="45">
        <f t="shared" si="0"/>
        <v>40.41194</v>
      </c>
      <c r="G9" s="49">
        <v>2.28733</v>
      </c>
      <c r="H9" s="49">
        <v>8.50452</v>
      </c>
      <c r="I9" s="49">
        <v>13.772079999999999</v>
      </c>
      <c r="J9" s="49">
        <v>8.388309999999997</v>
      </c>
      <c r="K9" s="45">
        <f>SUM(G9:J9)</f>
        <v>32.952239999999996</v>
      </c>
      <c r="L9" s="117">
        <f t="shared" si="1"/>
        <v>-0.18459148459588937</v>
      </c>
    </row>
    <row r="10" spans="1:12" ht="12.75">
      <c r="A10" s="46" t="s">
        <v>26</v>
      </c>
      <c r="B10" s="49">
        <v>167.97303</v>
      </c>
      <c r="C10" s="49">
        <v>174.82088</v>
      </c>
      <c r="D10" s="49">
        <v>170.08536000000004</v>
      </c>
      <c r="E10" s="49">
        <v>173.90902000000006</v>
      </c>
      <c r="F10" s="45">
        <f t="shared" si="0"/>
        <v>686.7882900000001</v>
      </c>
      <c r="G10" s="49">
        <v>167.30473999999998</v>
      </c>
      <c r="H10" s="49">
        <v>177.04351000000003</v>
      </c>
      <c r="I10" s="49">
        <v>181.40923999999995</v>
      </c>
      <c r="J10" s="49">
        <v>198.19168000000013</v>
      </c>
      <c r="K10" s="45">
        <f>SUM(G10:J10)</f>
        <v>723.9491700000001</v>
      </c>
      <c r="L10" s="117">
        <f t="shared" si="1"/>
        <v>0.05410820268936154</v>
      </c>
    </row>
    <row r="11" spans="1:12" ht="12.75">
      <c r="A11" s="67" t="s">
        <v>0</v>
      </c>
      <c r="B11" s="62">
        <v>2.2095100000000003</v>
      </c>
      <c r="C11" s="62">
        <v>-1.3040900000000004</v>
      </c>
      <c r="D11" s="62">
        <v>-0.5402199999999999</v>
      </c>
      <c r="E11" s="62">
        <v>0.6656599999999999</v>
      </c>
      <c r="F11" s="133">
        <f t="shared" si="0"/>
        <v>1.0308599999999999</v>
      </c>
      <c r="G11" s="62">
        <v>0.13272</v>
      </c>
      <c r="H11" s="62">
        <v>0.15248999999999996</v>
      </c>
      <c r="I11" s="62">
        <v>0.25624000000000013</v>
      </c>
      <c r="J11" s="62">
        <v>116.71961</v>
      </c>
      <c r="K11" s="133">
        <f>SUM(G11:J11)</f>
        <v>117.26106</v>
      </c>
      <c r="L11" s="121">
        <f t="shared" si="1"/>
        <v>112.75071299691521</v>
      </c>
    </row>
    <row r="12" spans="1:12" ht="12.75">
      <c r="A12" s="99" t="s">
        <v>27</v>
      </c>
      <c r="B12" s="139">
        <f aca="true" t="shared" si="2" ref="B12:K12">SUM(B8:B11)</f>
        <v>460.68336999999997</v>
      </c>
      <c r="C12" s="139">
        <f t="shared" si="2"/>
        <v>390.67507000000006</v>
      </c>
      <c r="D12" s="139">
        <f t="shared" si="2"/>
        <v>386.7079100000001</v>
      </c>
      <c r="E12" s="139">
        <f t="shared" si="2"/>
        <v>393.1295999999999</v>
      </c>
      <c r="F12" s="140">
        <f t="shared" si="2"/>
        <v>1631.19595</v>
      </c>
      <c r="G12" s="139">
        <f t="shared" si="2"/>
        <v>377.32911999999993</v>
      </c>
      <c r="H12" s="139">
        <f t="shared" si="2"/>
        <v>416.02884000000006</v>
      </c>
      <c r="I12" s="139">
        <f t="shared" si="2"/>
        <v>417.76605</v>
      </c>
      <c r="J12" s="139">
        <f t="shared" si="2"/>
        <v>539.3303900000002</v>
      </c>
      <c r="K12" s="140">
        <f t="shared" si="2"/>
        <v>1750.4544000000003</v>
      </c>
      <c r="L12" s="121">
        <f t="shared" si="1"/>
        <v>0.0731110508213316</v>
      </c>
    </row>
    <row r="13" spans="1:12" ht="12.75">
      <c r="A13" s="46" t="s">
        <v>52</v>
      </c>
      <c r="B13" s="49">
        <v>-162.72295999999997</v>
      </c>
      <c r="C13" s="49">
        <v>-158.26241000000002</v>
      </c>
      <c r="D13" s="49">
        <v>-151.06386999999995</v>
      </c>
      <c r="E13" s="49">
        <v>-151.15677000000017</v>
      </c>
      <c r="F13" s="45">
        <f t="shared" si="0"/>
        <v>-623.2060100000001</v>
      </c>
      <c r="G13" s="49">
        <v>-143.98063000000005</v>
      </c>
      <c r="H13" s="49">
        <v>-149.27629000000005</v>
      </c>
      <c r="I13" s="49">
        <v>-145.78695999999997</v>
      </c>
      <c r="J13" s="49">
        <v>-134.02545999999995</v>
      </c>
      <c r="K13" s="45">
        <f aca="true" t="shared" si="3" ref="K13:K19">SUM(G13:J13)</f>
        <v>-573.06934</v>
      </c>
      <c r="L13" s="117">
        <f t="shared" si="1"/>
        <v>-0.08044959322520026</v>
      </c>
    </row>
    <row r="14" spans="1:12" s="104" customFormat="1" ht="12.75">
      <c r="A14" s="46" t="s">
        <v>5</v>
      </c>
      <c r="B14" s="49">
        <v>-14.380709999999999</v>
      </c>
      <c r="C14" s="49">
        <v>-14.400830000000001</v>
      </c>
      <c r="D14" s="49">
        <v>-17.907400000000003</v>
      </c>
      <c r="E14" s="49">
        <v>-39.70519</v>
      </c>
      <c r="F14" s="45">
        <f t="shared" si="0"/>
        <v>-86.39413</v>
      </c>
      <c r="G14" s="49">
        <v>-8.907020000000001</v>
      </c>
      <c r="H14" s="49">
        <v>-14.904659999999998</v>
      </c>
      <c r="I14" s="49">
        <v>-7.118470000000002</v>
      </c>
      <c r="J14" s="49">
        <v>-13.832699999999996</v>
      </c>
      <c r="K14" s="45">
        <f t="shared" si="3"/>
        <v>-44.76285</v>
      </c>
      <c r="L14" s="117">
        <f t="shared" si="1"/>
        <v>-0.48187625710218973</v>
      </c>
    </row>
    <row r="15" spans="1:12" ht="12.75">
      <c r="A15" s="46" t="s">
        <v>12</v>
      </c>
      <c r="B15" s="49">
        <v>-18.91159</v>
      </c>
      <c r="C15" s="49">
        <v>-20.24171</v>
      </c>
      <c r="D15" s="49">
        <v>-19.921049999999994</v>
      </c>
      <c r="E15" s="49">
        <v>-23.315960000000004</v>
      </c>
      <c r="F15" s="45">
        <f>SUM(B15:E15)</f>
        <v>-82.39031</v>
      </c>
      <c r="G15" s="49">
        <v>-15.490950000000002</v>
      </c>
      <c r="H15" s="49">
        <v>-18.927829999999997</v>
      </c>
      <c r="I15" s="49">
        <v>-18.593360000000004</v>
      </c>
      <c r="J15" s="49">
        <v>-24.029479999999992</v>
      </c>
      <c r="K15" s="45">
        <f t="shared" si="3"/>
        <v>-77.04162</v>
      </c>
      <c r="L15" s="117">
        <f t="shared" si="1"/>
        <v>-0.06491892068375522</v>
      </c>
    </row>
    <row r="16" spans="1:12" ht="22.5">
      <c r="A16" s="354" t="s">
        <v>131</v>
      </c>
      <c r="B16" s="49">
        <v>-304.18084000000005</v>
      </c>
      <c r="C16" s="49">
        <v>-336.6566199999999</v>
      </c>
      <c r="D16" s="49">
        <v>-326.5078500000001</v>
      </c>
      <c r="E16" s="49">
        <v>-327.64212</v>
      </c>
      <c r="F16" s="45">
        <f t="shared" si="0"/>
        <v>-1294.9874300000001</v>
      </c>
      <c r="G16" s="49">
        <v>-296.24495</v>
      </c>
      <c r="H16" s="49">
        <v>-294.24836000000005</v>
      </c>
      <c r="I16" s="49">
        <v>-352.5957799999999</v>
      </c>
      <c r="J16" s="49">
        <v>-366.86355000000003</v>
      </c>
      <c r="K16" s="45">
        <f t="shared" si="3"/>
        <v>-1309.95264</v>
      </c>
      <c r="L16" s="117">
        <f t="shared" si="1"/>
        <v>0.011556258889709717</v>
      </c>
    </row>
    <row r="17" spans="1:12" ht="12.75">
      <c r="A17" s="46" t="s">
        <v>14</v>
      </c>
      <c r="B17" s="49">
        <v>-111.57252</v>
      </c>
      <c r="C17" s="49">
        <v>-131.42399999999998</v>
      </c>
      <c r="D17" s="49">
        <v>-126.18550000000005</v>
      </c>
      <c r="E17" s="49">
        <v>-124.20044000000001</v>
      </c>
      <c r="F17" s="45">
        <f>SUM(B17:E17)</f>
        <v>-493.38246000000004</v>
      </c>
      <c r="G17" s="49">
        <v>-134.42112</v>
      </c>
      <c r="H17" s="49">
        <v>-158.16501000000002</v>
      </c>
      <c r="I17" s="49">
        <v>-144.60102999999992</v>
      </c>
      <c r="J17" s="49">
        <v>-130.10419000000002</v>
      </c>
      <c r="K17" s="45">
        <f t="shared" si="3"/>
        <v>-567.29135</v>
      </c>
      <c r="L17" s="117">
        <f t="shared" si="1"/>
        <v>0.14980040028176098</v>
      </c>
    </row>
    <row r="18" spans="1:12" ht="12.75">
      <c r="A18" s="46" t="s">
        <v>16</v>
      </c>
      <c r="B18" s="49">
        <v>-87.76922</v>
      </c>
      <c r="C18" s="49">
        <v>-2.4751699999999914</v>
      </c>
      <c r="D18" s="49">
        <v>26.25844</v>
      </c>
      <c r="E18" s="49">
        <v>11.317909999999998</v>
      </c>
      <c r="F18" s="45">
        <f>SUM(B18:E18)</f>
        <v>-52.66804</v>
      </c>
      <c r="G18" s="49">
        <v>-0.02</v>
      </c>
      <c r="H18" s="49">
        <v>-0.014000000000000002</v>
      </c>
      <c r="I18" s="49">
        <v>3.98034</v>
      </c>
      <c r="J18" s="49">
        <v>3.960349999999999</v>
      </c>
      <c r="K18" s="45">
        <f t="shared" si="3"/>
        <v>7.906689999999999</v>
      </c>
      <c r="L18" s="117" t="str">
        <f t="shared" si="1"/>
        <v>-</v>
      </c>
    </row>
    <row r="19" spans="1:12" ht="12.75">
      <c r="A19" s="67" t="s">
        <v>1</v>
      </c>
      <c r="B19" s="62">
        <v>-0.50658</v>
      </c>
      <c r="C19" s="62">
        <v>-1.03365</v>
      </c>
      <c r="D19" s="62">
        <v>-0.53162</v>
      </c>
      <c r="E19" s="62">
        <v>0.21043999999999996</v>
      </c>
      <c r="F19" s="133">
        <f t="shared" si="0"/>
        <v>-1.86141</v>
      </c>
      <c r="G19" s="62">
        <v>-0.49360000000000004</v>
      </c>
      <c r="H19" s="62">
        <v>0.045460000000000056</v>
      </c>
      <c r="I19" s="62">
        <v>-0.7890100000000002</v>
      </c>
      <c r="J19" s="62">
        <v>-5.426360000000001</v>
      </c>
      <c r="K19" s="133">
        <f t="shared" si="3"/>
        <v>-6.6635100000000005</v>
      </c>
      <c r="L19" s="121">
        <f t="shared" si="1"/>
        <v>2.579818524666785</v>
      </c>
    </row>
    <row r="20" spans="1:12" ht="13.5" thickBot="1">
      <c r="A20" s="96" t="s">
        <v>28</v>
      </c>
      <c r="B20" s="102">
        <f aca="true" t="shared" si="4" ref="B20:K20">SUM(B13:B19)</f>
        <v>-700.0444200000001</v>
      </c>
      <c r="C20" s="102">
        <f t="shared" si="4"/>
        <v>-664.49439</v>
      </c>
      <c r="D20" s="102">
        <f t="shared" si="4"/>
        <v>-615.8588500000001</v>
      </c>
      <c r="E20" s="102">
        <f t="shared" si="4"/>
        <v>-654.4921300000002</v>
      </c>
      <c r="F20" s="196">
        <f t="shared" si="4"/>
        <v>-2634.88979</v>
      </c>
      <c r="G20" s="102">
        <f t="shared" si="4"/>
        <v>-599.55827</v>
      </c>
      <c r="H20" s="102">
        <f t="shared" si="4"/>
        <v>-635.4906900000001</v>
      </c>
      <c r="I20" s="102">
        <f t="shared" si="4"/>
        <v>-665.5042699999998</v>
      </c>
      <c r="J20" s="102">
        <f t="shared" si="4"/>
        <v>-670.3213900000001</v>
      </c>
      <c r="K20" s="196">
        <f t="shared" si="4"/>
        <v>-2570.87462</v>
      </c>
      <c r="L20" s="143">
        <f t="shared" si="1"/>
        <v>-0.024295198320230357</v>
      </c>
    </row>
    <row r="21" spans="1:12" ht="13.5" thickBot="1">
      <c r="A21" s="97" t="s">
        <v>61</v>
      </c>
      <c r="B21" s="51">
        <f aca="true" t="shared" si="5" ref="B21:K21">B20+B12</f>
        <v>-239.3610500000001</v>
      </c>
      <c r="C21" s="51">
        <f t="shared" si="5"/>
        <v>-273.8193199999999</v>
      </c>
      <c r="D21" s="51">
        <f t="shared" si="5"/>
        <v>-229.15094</v>
      </c>
      <c r="E21" s="51">
        <f t="shared" si="5"/>
        <v>-261.3625300000003</v>
      </c>
      <c r="F21" s="64">
        <f t="shared" si="5"/>
        <v>-1003.6938400000001</v>
      </c>
      <c r="G21" s="51">
        <f t="shared" si="5"/>
        <v>-222.22915000000006</v>
      </c>
      <c r="H21" s="51">
        <f t="shared" si="5"/>
        <v>-219.46185000000003</v>
      </c>
      <c r="I21" s="51">
        <f t="shared" si="5"/>
        <v>-247.73821999999979</v>
      </c>
      <c r="J21" s="51">
        <f t="shared" si="5"/>
        <v>-130.99099999999987</v>
      </c>
      <c r="K21" s="64">
        <f t="shared" si="5"/>
        <v>-820.4202199999997</v>
      </c>
      <c r="L21" s="143">
        <f t="shared" si="1"/>
        <v>-0.18259912803689257</v>
      </c>
    </row>
    <row r="22" spans="1:12" ht="12.75">
      <c r="A22" s="46" t="s">
        <v>39</v>
      </c>
      <c r="B22" s="49">
        <v>-7.7734</v>
      </c>
      <c r="C22" s="49">
        <v>-9.40513</v>
      </c>
      <c r="D22" s="49">
        <v>-6.767330000000001</v>
      </c>
      <c r="E22" s="49">
        <v>-22.24706</v>
      </c>
      <c r="F22" s="45">
        <f>SUM(B22:E22)</f>
        <v>-46.19292</v>
      </c>
      <c r="G22" s="49">
        <v>-6.224399999999999</v>
      </c>
      <c r="H22" s="49">
        <v>-1.3570200000000012</v>
      </c>
      <c r="I22" s="49">
        <v>-11.216919999999998</v>
      </c>
      <c r="J22" s="49">
        <v>-13.981600000000004</v>
      </c>
      <c r="K22" s="45">
        <f aca="true" t="shared" si="6" ref="K22:K28">SUM(G22:J22)</f>
        <v>-32.77994</v>
      </c>
      <c r="L22" s="117">
        <f t="shared" si="1"/>
        <v>-0.29036874049096695</v>
      </c>
    </row>
    <row r="23" spans="1:12" ht="12.75">
      <c r="A23" s="46" t="s">
        <v>8</v>
      </c>
      <c r="B23" s="49">
        <v>82.02743</v>
      </c>
      <c r="C23" s="49">
        <v>206.02848999999998</v>
      </c>
      <c r="D23" s="49">
        <v>25.567350000000033</v>
      </c>
      <c r="E23" s="49">
        <v>32.607920000000036</v>
      </c>
      <c r="F23" s="45">
        <f t="shared" si="0"/>
        <v>346.23119</v>
      </c>
      <c r="G23" s="49">
        <v>17.64168</v>
      </c>
      <c r="H23" s="49">
        <v>38.00608999999999</v>
      </c>
      <c r="I23" s="49">
        <v>36.007610000000014</v>
      </c>
      <c r="J23" s="49">
        <v>92.15193</v>
      </c>
      <c r="K23" s="45">
        <f t="shared" si="6"/>
        <v>183.80731</v>
      </c>
      <c r="L23" s="117">
        <f t="shared" si="1"/>
        <v>-0.46911972315376904</v>
      </c>
    </row>
    <row r="24" spans="1:12" ht="12.75">
      <c r="A24" s="46" t="s">
        <v>11</v>
      </c>
      <c r="B24" s="49">
        <v>-50.576910000000005</v>
      </c>
      <c r="C24" s="49">
        <v>-23.772129999999983</v>
      </c>
      <c r="D24" s="49">
        <v>-1.929930000000013</v>
      </c>
      <c r="E24" s="49">
        <v>-3.580309999999997</v>
      </c>
      <c r="F24" s="45">
        <f>SUM(B24:E24)</f>
        <v>-79.85928</v>
      </c>
      <c r="G24" s="49">
        <v>-3.17423</v>
      </c>
      <c r="H24" s="49">
        <v>-1.1379999999999995</v>
      </c>
      <c r="I24" s="49">
        <v>-1.4683799999999998</v>
      </c>
      <c r="J24" s="49">
        <v>-1.13863</v>
      </c>
      <c r="K24" s="45">
        <f t="shared" si="6"/>
        <v>-6.919239999999999</v>
      </c>
      <c r="L24" s="117">
        <f t="shared" si="1"/>
        <v>-0.9133570951303343</v>
      </c>
    </row>
    <row r="25" spans="1:12" ht="12.75">
      <c r="A25" s="46" t="s">
        <v>63</v>
      </c>
      <c r="B25" s="49">
        <v>-7.608</v>
      </c>
      <c r="C25" s="49">
        <v>-6.722</v>
      </c>
      <c r="D25" s="49">
        <v>-4.4620000000000015</v>
      </c>
      <c r="E25" s="49">
        <v>1.686</v>
      </c>
      <c r="F25" s="45">
        <f t="shared" si="0"/>
        <v>-17.106</v>
      </c>
      <c r="G25" s="49">
        <v>-6.381</v>
      </c>
      <c r="H25" s="49">
        <v>-5.029</v>
      </c>
      <c r="I25" s="49">
        <v>-19.56</v>
      </c>
      <c r="J25" s="49">
        <v>-10.917000000000002</v>
      </c>
      <c r="K25" s="45">
        <f t="shared" si="6"/>
        <v>-41.887</v>
      </c>
      <c r="L25" s="117">
        <f t="shared" si="1"/>
        <v>1.448672980240851</v>
      </c>
    </row>
    <row r="26" spans="1:12" ht="12.75">
      <c r="A26" s="67" t="s">
        <v>53</v>
      </c>
      <c r="B26" s="49">
        <v>-240.97995</v>
      </c>
      <c r="C26" s="49">
        <v>-232.55467000000002</v>
      </c>
      <c r="D26" s="49">
        <v>-206.78737</v>
      </c>
      <c r="E26" s="49">
        <v>-220.64226999999994</v>
      </c>
      <c r="F26" s="45">
        <f t="shared" si="0"/>
        <v>-900.96426</v>
      </c>
      <c r="G26" s="49">
        <v>-204.60432999999998</v>
      </c>
      <c r="H26" s="49">
        <v>-206.26138999999998</v>
      </c>
      <c r="I26" s="49">
        <v>-211.99286</v>
      </c>
      <c r="J26" s="49">
        <v>-222.85612000000003</v>
      </c>
      <c r="K26" s="45">
        <f t="shared" si="6"/>
        <v>-845.7147</v>
      </c>
      <c r="L26" s="117">
        <f t="shared" si="1"/>
        <v>-0.061322698860440894</v>
      </c>
    </row>
    <row r="27" spans="1:12" ht="12.75">
      <c r="A27" s="46" t="s">
        <v>43</v>
      </c>
      <c r="B27" s="49">
        <v>0.72214</v>
      </c>
      <c r="C27" s="49">
        <v>-1.18239</v>
      </c>
      <c r="D27" s="49">
        <v>-0.09885</v>
      </c>
      <c r="E27" s="49">
        <v>-1.77252</v>
      </c>
      <c r="F27" s="45">
        <f t="shared" si="0"/>
        <v>-2.33162</v>
      </c>
      <c r="G27" s="49">
        <v>1.8773199999999999</v>
      </c>
      <c r="H27" s="49">
        <v>0.8631299999999997</v>
      </c>
      <c r="I27" s="49">
        <v>-0.3106099999999996</v>
      </c>
      <c r="J27" s="49">
        <v>-1.23407</v>
      </c>
      <c r="K27" s="45">
        <f t="shared" si="6"/>
        <v>1.19577</v>
      </c>
      <c r="L27" s="117" t="str">
        <f t="shared" si="1"/>
        <v>-</v>
      </c>
    </row>
    <row r="28" spans="1:12" ht="12.75">
      <c r="A28" s="46" t="s">
        <v>132</v>
      </c>
      <c r="B28" s="49">
        <v>0</v>
      </c>
      <c r="C28" s="49">
        <v>0</v>
      </c>
      <c r="D28" s="49">
        <v>0</v>
      </c>
      <c r="E28" s="49">
        <v>0</v>
      </c>
      <c r="F28" s="45">
        <f t="shared" si="0"/>
        <v>0</v>
      </c>
      <c r="G28" s="49">
        <v>674.55926</v>
      </c>
      <c r="H28" s="49">
        <v>0</v>
      </c>
      <c r="I28" s="49">
        <v>0</v>
      </c>
      <c r="J28" s="49">
        <v>-116.28929000000005</v>
      </c>
      <c r="K28" s="45">
        <f t="shared" si="6"/>
        <v>558.26997</v>
      </c>
      <c r="L28" s="117" t="str">
        <f t="shared" si="1"/>
        <v>-</v>
      </c>
    </row>
    <row r="29" spans="1:12" ht="12.75">
      <c r="A29" s="47" t="s">
        <v>15</v>
      </c>
      <c r="B29" s="48">
        <v>-50.30248</v>
      </c>
      <c r="C29" s="48">
        <v>-2.166629999999998</v>
      </c>
      <c r="D29" s="48">
        <v>-1.9821799999999996</v>
      </c>
      <c r="E29" s="48">
        <v>-51.49628000000001</v>
      </c>
      <c r="F29" s="50">
        <f>SUM(B29:E29)</f>
        <v>-105.94757000000001</v>
      </c>
      <c r="G29" s="48">
        <v>-1.97668</v>
      </c>
      <c r="H29" s="48">
        <v>-2.4776300000000004</v>
      </c>
      <c r="I29" s="48">
        <v>-1.9790799999999997</v>
      </c>
      <c r="J29" s="48">
        <v>-1.9772699999999999</v>
      </c>
      <c r="K29" s="50">
        <f>SUM(G29:J29)</f>
        <v>-8.41066</v>
      </c>
      <c r="L29" s="121">
        <f t="shared" si="1"/>
        <v>-0.920614885268251</v>
      </c>
    </row>
    <row r="30" spans="1:12" ht="13.5" thickBot="1">
      <c r="A30" s="43" t="s">
        <v>30</v>
      </c>
      <c r="B30" s="44">
        <f aca="true" t="shared" si="7" ref="B30:K30">SUM(B22:B29)</f>
        <v>-274.49117</v>
      </c>
      <c r="C30" s="44">
        <f t="shared" si="7"/>
        <v>-69.77446</v>
      </c>
      <c r="D30" s="44">
        <f t="shared" si="7"/>
        <v>-196.46031</v>
      </c>
      <c r="E30" s="44">
        <f t="shared" si="7"/>
        <v>-265.4445199999999</v>
      </c>
      <c r="F30" s="45">
        <f t="shared" si="7"/>
        <v>-806.17046</v>
      </c>
      <c r="G30" s="44">
        <f t="shared" si="7"/>
        <v>471.71762</v>
      </c>
      <c r="H30" s="44">
        <f t="shared" si="7"/>
        <v>-177.39381999999998</v>
      </c>
      <c r="I30" s="44">
        <f t="shared" si="7"/>
        <v>-210.52024</v>
      </c>
      <c r="J30" s="44">
        <f t="shared" si="7"/>
        <v>-276.24205000000006</v>
      </c>
      <c r="K30" s="45">
        <f t="shared" si="7"/>
        <v>-192.43849</v>
      </c>
      <c r="L30" s="143">
        <f t="shared" si="1"/>
        <v>-0.7612930520922337</v>
      </c>
    </row>
    <row r="31" spans="1:12" ht="12.75">
      <c r="A31" s="202" t="s">
        <v>62</v>
      </c>
      <c r="B31" s="207">
        <f aca="true" t="shared" si="8" ref="B31:K31">B21+B30</f>
        <v>-513.8522200000001</v>
      </c>
      <c r="C31" s="207">
        <f t="shared" si="8"/>
        <v>-343.5937799999999</v>
      </c>
      <c r="D31" s="207">
        <f t="shared" si="8"/>
        <v>-425.61125</v>
      </c>
      <c r="E31" s="207">
        <f t="shared" si="8"/>
        <v>-526.8070500000001</v>
      </c>
      <c r="F31" s="208">
        <f t="shared" si="8"/>
        <v>-1809.8643000000002</v>
      </c>
      <c r="G31" s="207">
        <f t="shared" si="8"/>
        <v>249.48846999999995</v>
      </c>
      <c r="H31" s="207">
        <f t="shared" si="8"/>
        <v>-396.85567000000003</v>
      </c>
      <c r="I31" s="207">
        <f t="shared" si="8"/>
        <v>-458.2584599999998</v>
      </c>
      <c r="J31" s="207">
        <f t="shared" si="8"/>
        <v>-407.23304999999993</v>
      </c>
      <c r="K31" s="208">
        <f t="shared" si="8"/>
        <v>-1012.8587099999997</v>
      </c>
      <c r="L31" s="117">
        <f t="shared" si="1"/>
        <v>-0.4403675955153104</v>
      </c>
    </row>
    <row r="32" spans="1:12" s="7" customFormat="1" ht="13.5" thickBot="1">
      <c r="A32" s="67" t="s">
        <v>19</v>
      </c>
      <c r="B32" s="62">
        <v>116.74361</v>
      </c>
      <c r="C32" s="62">
        <v>65.96889</v>
      </c>
      <c r="D32" s="62">
        <v>118.99297999999996</v>
      </c>
      <c r="E32" s="62">
        <v>174.20803000000006</v>
      </c>
      <c r="F32" s="133">
        <f t="shared" si="0"/>
        <v>475.91351000000003</v>
      </c>
      <c r="G32" s="62">
        <v>-118.42159</v>
      </c>
      <c r="H32" s="62">
        <v>148.3365</v>
      </c>
      <c r="I32" s="62">
        <v>146.94128999999998</v>
      </c>
      <c r="J32" s="62">
        <v>178.74149</v>
      </c>
      <c r="K32" s="133">
        <f>SUM(G32:J32)</f>
        <v>355.59769</v>
      </c>
      <c r="L32" s="117">
        <f t="shared" si="1"/>
        <v>-0.2528102637809127</v>
      </c>
    </row>
    <row r="33" spans="1:12" ht="13.5" thickBot="1">
      <c r="A33" s="87" t="s">
        <v>58</v>
      </c>
      <c r="B33" s="51">
        <f aca="true" t="shared" si="9" ref="B33:K33">SUM(B31:B32)</f>
        <v>-397.1086100000001</v>
      </c>
      <c r="C33" s="51">
        <f t="shared" si="9"/>
        <v>-277.62488999999994</v>
      </c>
      <c r="D33" s="51">
        <f t="shared" si="9"/>
        <v>-306.61827000000005</v>
      </c>
      <c r="E33" s="51">
        <f t="shared" si="9"/>
        <v>-352.59902000000005</v>
      </c>
      <c r="F33" s="64">
        <f t="shared" si="9"/>
        <v>-1333.95079</v>
      </c>
      <c r="G33" s="51">
        <f t="shared" si="9"/>
        <v>131.06687999999997</v>
      </c>
      <c r="H33" s="51">
        <f t="shared" si="9"/>
        <v>-248.51917000000003</v>
      </c>
      <c r="I33" s="51">
        <f t="shared" si="9"/>
        <v>-311.3171699999998</v>
      </c>
      <c r="J33" s="51">
        <f t="shared" si="9"/>
        <v>-228.49155999999994</v>
      </c>
      <c r="K33" s="64">
        <f t="shared" si="9"/>
        <v>-657.2610199999997</v>
      </c>
      <c r="L33" s="118">
        <f t="shared" si="1"/>
        <v>-0.5072824088210933</v>
      </c>
    </row>
    <row r="34" spans="1:12" ht="12.75">
      <c r="A34" s="107" t="s">
        <v>60</v>
      </c>
      <c r="B34" s="49"/>
      <c r="C34" s="49"/>
      <c r="D34" s="49"/>
      <c r="E34" s="49"/>
      <c r="F34" s="45"/>
      <c r="G34" s="49"/>
      <c r="H34" s="49"/>
      <c r="I34" s="49"/>
      <c r="J34" s="49"/>
      <c r="K34" s="45"/>
      <c r="L34" s="117"/>
    </row>
    <row r="35" spans="1:12" ht="12.75">
      <c r="A35" s="380" t="s">
        <v>67</v>
      </c>
      <c r="B35" s="62">
        <v>1.87439</v>
      </c>
      <c r="C35" s="62">
        <v>-0.12424999999999997</v>
      </c>
      <c r="D35" s="62">
        <v>3.89696</v>
      </c>
      <c r="E35" s="62">
        <v>1.0432800000000002</v>
      </c>
      <c r="F35" s="133">
        <f>SUM(B35:E35)</f>
        <v>6.69038</v>
      </c>
      <c r="G35" s="62">
        <v>3.80561</v>
      </c>
      <c r="H35" s="62">
        <v>6.085840000000001</v>
      </c>
      <c r="I35" s="62">
        <v>3.24108</v>
      </c>
      <c r="J35" s="62">
        <v>2.1361399999999993</v>
      </c>
      <c r="K35" s="133">
        <f>SUM(G35:J35)</f>
        <v>15.26867</v>
      </c>
      <c r="L35" s="117">
        <f>IF(OR(AND(F35&lt;0,K35&gt;0),AND(F35&gt;0,K35&lt;0),F35=0,F35="-",K35="-"),"-",(K35-F35)/F35)</f>
        <v>1.2821827758662436</v>
      </c>
    </row>
    <row r="36" spans="1:12" ht="13.5" thickBot="1">
      <c r="A36" s="148" t="s">
        <v>66</v>
      </c>
      <c r="B36" s="152">
        <f aca="true" t="shared" si="10" ref="B36:K36">B33-B35</f>
        <v>-398.9830000000001</v>
      </c>
      <c r="C36" s="152">
        <f t="shared" si="10"/>
        <v>-277.5006399999999</v>
      </c>
      <c r="D36" s="152">
        <f t="shared" si="10"/>
        <v>-310.51523000000003</v>
      </c>
      <c r="E36" s="152">
        <f t="shared" si="10"/>
        <v>-353.64230000000003</v>
      </c>
      <c r="F36" s="153">
        <f t="shared" si="10"/>
        <v>-1340.64117</v>
      </c>
      <c r="G36" s="152">
        <f t="shared" si="10"/>
        <v>127.26126999999997</v>
      </c>
      <c r="H36" s="152">
        <f t="shared" si="10"/>
        <v>-254.60501000000002</v>
      </c>
      <c r="I36" s="152">
        <f t="shared" si="10"/>
        <v>-314.5582499999998</v>
      </c>
      <c r="J36" s="152">
        <f t="shared" si="10"/>
        <v>-230.62769999999995</v>
      </c>
      <c r="K36" s="153">
        <f t="shared" si="10"/>
        <v>-672.5296899999997</v>
      </c>
      <c r="L36" s="143">
        <f>IF(OR(AND(F36&lt;0,K36&gt;0),AND(F36&gt;0,K36&lt;0),F36=0,F36="-",K36="-"),"-",(K36-F36)/F36)</f>
        <v>-0.4983522026255544</v>
      </c>
    </row>
    <row r="37" spans="3:12" ht="12.75">
      <c r="C37" s="6"/>
      <c r="D37" s="6"/>
      <c r="E37" s="6"/>
      <c r="F37" s="6"/>
      <c r="L37" s="92"/>
    </row>
    <row r="38" spans="1:13" s="7" customFormat="1" ht="22.5" customHeight="1">
      <c r="A38" s="343" t="s">
        <v>70</v>
      </c>
      <c r="B38" s="106"/>
      <c r="C38" s="106"/>
      <c r="D38" s="106"/>
      <c r="E38" s="106"/>
      <c r="F38" s="106"/>
      <c r="G38" s="106"/>
      <c r="H38" s="106"/>
      <c r="I38" s="106"/>
      <c r="J38" s="106"/>
      <c r="K38" s="106"/>
      <c r="M38" s="82"/>
    </row>
    <row r="39" spans="1:13" s="7" customFormat="1" ht="5.25" customHeight="1">
      <c r="A39" s="200"/>
      <c r="B39" s="106"/>
      <c r="C39" s="106"/>
      <c r="D39" s="106"/>
      <c r="E39" s="106"/>
      <c r="F39" s="106"/>
      <c r="G39" s="106"/>
      <c r="H39" s="106"/>
      <c r="I39" s="106"/>
      <c r="J39" s="106"/>
      <c r="K39" s="106"/>
      <c r="M39" s="82"/>
    </row>
    <row r="40" spans="1:92" s="7" customFormat="1" ht="45">
      <c r="A40" s="381" t="s">
        <v>76</v>
      </c>
      <c r="B40" s="261"/>
      <c r="C40" s="262"/>
      <c r="D40" s="262"/>
      <c r="E40" s="262"/>
      <c r="F40" s="262"/>
      <c r="G40" s="261"/>
      <c r="H40" s="261"/>
      <c r="I40" s="261"/>
      <c r="J40" s="261"/>
      <c r="K40" s="261"/>
      <c r="L40" s="263"/>
      <c r="M40" s="263"/>
      <c r="N40" s="263"/>
      <c r="O40" s="263"/>
      <c r="P40" s="263"/>
      <c r="Q40" s="261"/>
      <c r="R40" s="263"/>
      <c r="S40" s="263"/>
      <c r="T40" s="263"/>
      <c r="U40" s="262"/>
      <c r="W40" s="263"/>
      <c r="X40" s="263"/>
      <c r="Y40" s="263"/>
      <c r="Z40" s="264"/>
      <c r="AA40" s="263"/>
      <c r="AB40" s="263"/>
      <c r="AC40" s="263"/>
      <c r="AD40" s="261"/>
      <c r="AE40" s="263"/>
      <c r="AF40" s="263"/>
      <c r="AG40" s="263"/>
      <c r="AH40" s="262"/>
      <c r="AJ40" s="263"/>
      <c r="AK40" s="263"/>
      <c r="AL40" s="263"/>
      <c r="AM40" s="264"/>
      <c r="AN40" s="263"/>
      <c r="AO40" s="263"/>
      <c r="AP40" s="263"/>
      <c r="AQ40" s="261"/>
      <c r="AR40" s="263"/>
      <c r="AS40" s="263"/>
      <c r="AT40" s="263"/>
      <c r="AU40" s="262"/>
      <c r="AW40" s="263"/>
      <c r="AX40" s="263"/>
      <c r="AY40" s="263"/>
      <c r="AZ40" s="264"/>
      <c r="BA40" s="263"/>
      <c r="BB40" s="263"/>
      <c r="BC40" s="263"/>
      <c r="BD40" s="261"/>
      <c r="BE40" s="263"/>
      <c r="BF40" s="263"/>
      <c r="BG40" s="263"/>
      <c r="BH40" s="262"/>
      <c r="BJ40" s="263"/>
      <c r="BK40" s="263"/>
      <c r="BL40" s="263"/>
      <c r="BM40" s="264"/>
      <c r="BN40" s="263"/>
      <c r="BO40" s="263"/>
      <c r="BP40" s="263"/>
      <c r="BQ40" s="261"/>
      <c r="BR40" s="263"/>
      <c r="BS40" s="263"/>
      <c r="BT40" s="261"/>
      <c r="BU40" s="262"/>
      <c r="CH40" s="229"/>
      <c r="CI40" s="231"/>
      <c r="CJ40" s="229"/>
      <c r="CK40" s="229"/>
      <c r="CL40" s="258"/>
      <c r="CM40" s="227"/>
      <c r="CN40" s="382"/>
    </row>
  </sheetData>
  <sheetProtection/>
  <printOptions/>
  <pageMargins left="0.35433070866141736" right="0.35433070866141736" top="0.5905511811023623" bottom="0.2755905511811024" header="0.31496062992125984" footer="0.1968503937007874"/>
  <pageSetup horizontalDpi="600" verticalDpi="600" orientation="landscape" paperSize="9" scale="8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K126"/>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6" bestFit="1" customWidth="1"/>
    <col min="2" max="11" width="8.7109375" style="106" customWidth="1"/>
    <col min="12" max="12" width="10.421875" style="66" bestFit="1" customWidth="1"/>
    <col min="13" max="13" width="1.7109375" style="7" customWidth="1"/>
    <col min="14" max="14" width="10.8515625" style="7" bestFit="1" customWidth="1"/>
    <col min="15" max="15" width="10.140625" style="7" bestFit="1" customWidth="1"/>
    <col min="16" max="16" width="11.00390625" style="7" bestFit="1" customWidth="1"/>
    <col min="17" max="19" width="10.7109375" style="7" bestFit="1" customWidth="1"/>
    <col min="20" max="20" width="12.00390625" style="7" bestFit="1" customWidth="1"/>
    <col min="21" max="21" width="15.140625" style="7" bestFit="1" customWidth="1"/>
    <col min="22" max="22" width="12.7109375" style="7" bestFit="1" customWidth="1"/>
    <col min="23" max="24" width="12.00390625" style="7" bestFit="1" customWidth="1"/>
    <col min="25" max="25" width="11.421875" style="7" customWidth="1"/>
    <col min="26" max="26" width="10.28125" style="7" bestFit="1" customWidth="1"/>
    <col min="27" max="27" width="11.421875" style="7" customWidth="1"/>
    <col min="28" max="28" width="10.8515625" style="7" bestFit="1" customWidth="1"/>
    <col min="29" max="29" width="10.421875" style="7" bestFit="1" customWidth="1"/>
    <col min="30" max="31" width="11.421875" style="7" customWidth="1"/>
    <col min="32" max="32" width="15.140625" style="7" bestFit="1" customWidth="1"/>
    <col min="33" max="36" width="12.00390625" style="7" bestFit="1" customWidth="1"/>
    <col min="37" max="37" width="13.8515625" style="7" bestFit="1" customWidth="1"/>
    <col min="38" max="38" width="11.00390625" style="7" bestFit="1" customWidth="1"/>
    <col min="39" max="39" width="10.7109375" style="7" bestFit="1" customWidth="1"/>
    <col min="40" max="53" width="12.00390625" style="7" bestFit="1" customWidth="1"/>
    <col min="54" max="54" width="13.8515625" style="7" bestFit="1" customWidth="1"/>
    <col min="55" max="55" width="10.421875" style="7" bestFit="1" customWidth="1"/>
    <col min="56" max="56" width="9.140625" style="7" customWidth="1"/>
    <col min="57" max="58" width="12.00390625" style="7" bestFit="1" customWidth="1"/>
    <col min="59" max="59" width="12.7109375" style="7" bestFit="1" customWidth="1"/>
    <col min="60" max="60" width="14.57421875" style="7" bestFit="1" customWidth="1"/>
    <col min="61" max="65" width="12.00390625" style="7" bestFit="1" customWidth="1"/>
    <col min="66" max="66" width="13.8515625" style="7" bestFit="1" customWidth="1"/>
    <col min="67" max="67" width="11.421875" style="7" customWidth="1"/>
    <col min="68" max="69" width="12.00390625" style="7" bestFit="1" customWidth="1"/>
    <col min="70" max="70" width="11.00390625" style="7" bestFit="1" customWidth="1"/>
    <col min="71" max="71" width="10.8515625" style="7" bestFit="1" customWidth="1"/>
    <col min="72" max="72" width="9.421875" style="7" bestFit="1" customWidth="1"/>
    <col min="73" max="73" width="11.00390625" style="7" bestFit="1" customWidth="1"/>
    <col min="74" max="76" width="10.7109375" style="7" bestFit="1" customWidth="1"/>
    <col min="77" max="77" width="12.00390625" style="7" bestFit="1" customWidth="1"/>
    <col min="78" max="79" width="12.7109375" style="7" bestFit="1" customWidth="1"/>
    <col min="80" max="16384" width="12.7109375" style="7" customWidth="1"/>
  </cols>
  <sheetData>
    <row r="1" spans="1:73" s="9" customFormat="1" ht="19.5" customHeight="1">
      <c r="A1" s="160" t="s">
        <v>296</v>
      </c>
      <c r="B1" s="19"/>
      <c r="G1" s="19"/>
      <c r="H1" s="19"/>
      <c r="I1" s="19"/>
      <c r="J1" s="19"/>
      <c r="K1" s="19"/>
      <c r="L1" s="175"/>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61" t="str">
        <f>'Balance Sheets'!A2</f>
        <v>By segments and quarters as of December 31, 2014</v>
      </c>
      <c r="B2" s="19"/>
      <c r="C2" s="357"/>
      <c r="G2" s="19"/>
      <c r="H2" s="19"/>
      <c r="I2" s="19"/>
      <c r="J2" s="19"/>
      <c r="K2" s="19"/>
      <c r="L2" s="175"/>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62"/>
      <c r="B3" s="21"/>
      <c r="C3" s="358"/>
      <c r="G3" s="21"/>
      <c r="H3" s="21"/>
      <c r="I3" s="21"/>
      <c r="J3" s="21"/>
      <c r="K3" s="21"/>
      <c r="L3" s="177"/>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12" s="42" customFormat="1" ht="18">
      <c r="A4" s="160" t="s">
        <v>64</v>
      </c>
      <c r="B4" s="90"/>
      <c r="C4" s="40"/>
      <c r="D4" s="40"/>
      <c r="E4" s="40"/>
      <c r="F4" s="40"/>
      <c r="G4" s="90"/>
      <c r="H4" s="90"/>
      <c r="I4" s="90"/>
      <c r="J4" s="90"/>
      <c r="K4" s="90"/>
      <c r="L4" s="142"/>
    </row>
    <row r="5" spans="2:12" s="42" customFormat="1" ht="9" customHeight="1">
      <c r="B5" s="90"/>
      <c r="C5" s="40"/>
      <c r="D5" s="40"/>
      <c r="E5" s="40"/>
      <c r="F5" s="40"/>
      <c r="G5" s="90"/>
      <c r="H5" s="90"/>
      <c r="I5" s="90"/>
      <c r="J5" s="90"/>
      <c r="K5" s="90"/>
      <c r="L5" s="142"/>
    </row>
    <row r="6" spans="1:12" s="105" customFormat="1" ht="19.5" customHeight="1" thickBot="1">
      <c r="A6" s="91" t="s">
        <v>65</v>
      </c>
      <c r="B6" s="41" t="s">
        <v>119</v>
      </c>
      <c r="C6" s="41" t="s">
        <v>121</v>
      </c>
      <c r="D6" s="41" t="s">
        <v>122</v>
      </c>
      <c r="E6" s="41" t="s">
        <v>123</v>
      </c>
      <c r="F6" s="83">
        <v>2013</v>
      </c>
      <c r="G6" s="41" t="s">
        <v>124</v>
      </c>
      <c r="H6" s="41" t="s">
        <v>130</v>
      </c>
      <c r="I6" s="41" t="s">
        <v>133</v>
      </c>
      <c r="J6" s="41" t="s">
        <v>134</v>
      </c>
      <c r="K6" s="83">
        <v>2014</v>
      </c>
      <c r="L6" s="18" t="s">
        <v>125</v>
      </c>
    </row>
    <row r="7" spans="1:12" s="159" customFormat="1" ht="12.75" customHeight="1" thickBot="1">
      <c r="A7" s="151" t="s">
        <v>68</v>
      </c>
      <c r="B7" s="146">
        <v>-44.15324</v>
      </c>
      <c r="C7" s="146">
        <v>-50.89349</v>
      </c>
      <c r="D7" s="146">
        <v>-39.18499</v>
      </c>
      <c r="E7" s="146">
        <v>-168.16883</v>
      </c>
      <c r="F7" s="147">
        <f>SUM(B7:E7)</f>
        <v>-302.40055</v>
      </c>
      <c r="G7" s="146">
        <v>-72.05886</v>
      </c>
      <c r="H7" s="146">
        <v>-89.11547</v>
      </c>
      <c r="I7" s="146">
        <v>-79.51369</v>
      </c>
      <c r="J7" s="146">
        <v>-103.32488000000001</v>
      </c>
      <c r="K7" s="147">
        <f>SUM(G7:J7)</f>
        <v>-344.0129</v>
      </c>
      <c r="L7" s="199">
        <f>IF(OR(AND(F7&lt;0,K7&gt;0),AND(F7&gt;0,K7&lt;0),F7=0,F7="-",K7="-"),"-",(K7-F7)/F7)</f>
        <v>0.13760672723644182</v>
      </c>
    </row>
    <row r="8" spans="1:12" s="66" customFormat="1" ht="12.75" customHeight="1">
      <c r="A8" s="46" t="s">
        <v>3</v>
      </c>
      <c r="B8" s="49">
        <v>0</v>
      </c>
      <c r="C8" s="49">
        <v>0</v>
      </c>
      <c r="D8" s="49">
        <v>0</v>
      </c>
      <c r="E8" s="49">
        <v>0</v>
      </c>
      <c r="F8" s="45">
        <f>SUM(B8:E8)</f>
        <v>0</v>
      </c>
      <c r="G8" s="49">
        <v>0</v>
      </c>
      <c r="H8" s="49">
        <v>0</v>
      </c>
      <c r="I8" s="49">
        <v>0</v>
      </c>
      <c r="J8" s="49">
        <v>0</v>
      </c>
      <c r="K8" s="45">
        <f>SUM(G8:J8)</f>
        <v>0</v>
      </c>
      <c r="L8" s="199" t="str">
        <f>IF(OR(AND(F8&lt;0,K8&gt;0),AND(F8&gt;0,K8&lt;0),F8=0,F8="-",K8="-"),"-",(K8-F8)/F8)</f>
        <v>-</v>
      </c>
    </row>
    <row r="9" spans="1:12" s="66" customFormat="1" ht="12.75" customHeight="1">
      <c r="A9" s="43" t="s">
        <v>72</v>
      </c>
      <c r="B9" s="106"/>
      <c r="C9" s="106"/>
      <c r="D9" s="106"/>
      <c r="E9" s="106"/>
      <c r="F9" s="106"/>
      <c r="G9" s="106"/>
      <c r="H9" s="106"/>
      <c r="I9" s="106"/>
      <c r="J9" s="106"/>
      <c r="K9" s="106"/>
      <c r="L9" s="117"/>
    </row>
    <row r="10" spans="1:12" s="66" customFormat="1" ht="12.75" customHeight="1">
      <c r="A10" s="169" t="s">
        <v>4</v>
      </c>
      <c r="B10" s="49">
        <v>-90.10122</v>
      </c>
      <c r="C10" s="49">
        <v>-105.21844</v>
      </c>
      <c r="D10" s="49">
        <v>-94.90652999999998</v>
      </c>
      <c r="E10" s="49">
        <v>-96.24991</v>
      </c>
      <c r="F10" s="45">
        <f aca="true" t="shared" si="0" ref="F10:F25">SUM(B10:E10)</f>
        <v>-386.4761</v>
      </c>
      <c r="G10" s="49">
        <v>-82.62622999999999</v>
      </c>
      <c r="H10" s="49">
        <v>-104.74574000000001</v>
      </c>
      <c r="I10" s="49">
        <v>-81.3101</v>
      </c>
      <c r="J10" s="49">
        <v>-73.60183999999998</v>
      </c>
      <c r="K10" s="45">
        <f aca="true" t="shared" si="1" ref="K10:K25">SUM(G10:J10)</f>
        <v>-342.28391</v>
      </c>
      <c r="L10" s="117">
        <f aca="true" t="shared" si="2" ref="L10:L27">IF(OR(AND(F10&lt;0,K10&gt;0),AND(F10&gt;0,K10&lt;0),F10=0,F10="-",K10="-"),"-",(K10-F10)/F10)</f>
        <v>-0.1143465016336068</v>
      </c>
    </row>
    <row r="11" spans="1:12" s="66" customFormat="1" ht="12.75" customHeight="1">
      <c r="A11" s="169" t="s">
        <v>38</v>
      </c>
      <c r="B11" s="49">
        <v>-0.41735</v>
      </c>
      <c r="C11" s="49">
        <v>3.01667</v>
      </c>
      <c r="D11" s="49">
        <v>-5.8724799999999995</v>
      </c>
      <c r="E11" s="49">
        <v>-10.273150000000001</v>
      </c>
      <c r="F11" s="45">
        <f t="shared" si="0"/>
        <v>-13.54631</v>
      </c>
      <c r="G11" s="49">
        <v>3.30567</v>
      </c>
      <c r="H11" s="49">
        <v>0.4510900000000002</v>
      </c>
      <c r="I11" s="49">
        <v>10.40195</v>
      </c>
      <c r="J11" s="49">
        <v>8.203700000000001</v>
      </c>
      <c r="K11" s="45">
        <f t="shared" si="1"/>
        <v>22.36241</v>
      </c>
      <c r="L11" s="117" t="str">
        <f t="shared" si="2"/>
        <v>-</v>
      </c>
    </row>
    <row r="12" spans="1:12" s="66" customFormat="1" ht="12.75" customHeight="1">
      <c r="A12" s="169" t="s">
        <v>48</v>
      </c>
      <c r="B12" s="49">
        <v>-35.436589999999995</v>
      </c>
      <c r="C12" s="49">
        <v>-0.009970000000002699</v>
      </c>
      <c r="D12" s="49">
        <v>1.8969999999999985</v>
      </c>
      <c r="E12" s="49">
        <v>3.9928799999999995</v>
      </c>
      <c r="F12" s="45">
        <f t="shared" si="0"/>
        <v>-29.55668</v>
      </c>
      <c r="G12" s="49">
        <v>-72.75661</v>
      </c>
      <c r="H12" s="49">
        <v>0</v>
      </c>
      <c r="I12" s="49">
        <v>-111.47047</v>
      </c>
      <c r="J12" s="49">
        <v>-0.12602999999998588</v>
      </c>
      <c r="K12" s="45">
        <f t="shared" si="1"/>
        <v>-184.35311</v>
      </c>
      <c r="L12" s="117">
        <f t="shared" si="2"/>
        <v>5.237273942810897</v>
      </c>
    </row>
    <row r="13" spans="1:14" s="66" customFormat="1" ht="12.75" customHeight="1">
      <c r="A13" s="169" t="s">
        <v>52</v>
      </c>
      <c r="B13" s="49">
        <v>93.92730999999999</v>
      </c>
      <c r="C13" s="49">
        <v>90.57245999999999</v>
      </c>
      <c r="D13" s="49">
        <v>89.11167000000003</v>
      </c>
      <c r="E13" s="49">
        <v>89.14747999999997</v>
      </c>
      <c r="F13" s="45">
        <f t="shared" si="0"/>
        <v>362.75892</v>
      </c>
      <c r="G13" s="49">
        <v>85.83555</v>
      </c>
      <c r="H13" s="49">
        <v>90.62730999999998</v>
      </c>
      <c r="I13" s="49">
        <v>92.06329000000005</v>
      </c>
      <c r="J13" s="49">
        <v>77.02164999999997</v>
      </c>
      <c r="K13" s="45">
        <f t="shared" si="1"/>
        <v>345.5478</v>
      </c>
      <c r="L13" s="117">
        <f t="shared" si="2"/>
        <v>-0.047445063514909555</v>
      </c>
      <c r="N13" s="340"/>
    </row>
    <row r="14" spans="1:12" s="66" customFormat="1" ht="12.75" customHeight="1">
      <c r="A14" s="169" t="s">
        <v>49</v>
      </c>
      <c r="B14" s="49">
        <v>0</v>
      </c>
      <c r="C14" s="49">
        <v>21.151</v>
      </c>
      <c r="D14" s="49">
        <v>0</v>
      </c>
      <c r="E14" s="49">
        <v>22.355</v>
      </c>
      <c r="F14" s="45">
        <f t="shared" si="0"/>
        <v>43.506</v>
      </c>
      <c r="G14" s="49">
        <v>0</v>
      </c>
      <c r="H14" s="49">
        <v>0</v>
      </c>
      <c r="I14" s="49">
        <v>0</v>
      </c>
      <c r="J14" s="49">
        <v>0</v>
      </c>
      <c r="K14" s="45">
        <f t="shared" si="1"/>
        <v>0</v>
      </c>
      <c r="L14" s="117">
        <f t="shared" si="2"/>
        <v>-1</v>
      </c>
    </row>
    <row r="15" spans="1:12" s="66" customFormat="1" ht="12.75" customHeight="1">
      <c r="A15" s="170" t="s">
        <v>12</v>
      </c>
      <c r="B15" s="49">
        <v>69.49977</v>
      </c>
      <c r="C15" s="49">
        <v>72.20606</v>
      </c>
      <c r="D15" s="49">
        <v>78.44430000000003</v>
      </c>
      <c r="E15" s="49">
        <v>112.18408</v>
      </c>
      <c r="F15" s="193">
        <f t="shared" si="0"/>
        <v>332.33421</v>
      </c>
      <c r="G15" s="49">
        <v>80.87603</v>
      </c>
      <c r="H15" s="49">
        <v>92.91667000000002</v>
      </c>
      <c r="I15" s="49">
        <v>63.82658999999998</v>
      </c>
      <c r="J15" s="49">
        <v>104.12937999999997</v>
      </c>
      <c r="K15" s="193">
        <f t="shared" si="1"/>
        <v>341.74866999999995</v>
      </c>
      <c r="L15" s="121">
        <f t="shared" si="2"/>
        <v>0.02832829036769932</v>
      </c>
    </row>
    <row r="16" spans="1:12" s="66" customFormat="1" ht="12.75" customHeight="1">
      <c r="A16" s="171" t="s">
        <v>73</v>
      </c>
      <c r="B16" s="172">
        <f>SUM(B10:B15)</f>
        <v>37.47192</v>
      </c>
      <c r="C16" s="172">
        <f>SUM(C10:C15)</f>
        <v>81.71777999999999</v>
      </c>
      <c r="D16" s="172">
        <f>SUM(D10:D15)</f>
        <v>68.67396000000008</v>
      </c>
      <c r="E16" s="172">
        <f>SUM(E10:E15)</f>
        <v>121.15637999999997</v>
      </c>
      <c r="F16" s="173">
        <f t="shared" si="0"/>
        <v>309.02004000000005</v>
      </c>
      <c r="G16" s="172">
        <f>SUM(G10:G15)</f>
        <v>14.634410000000031</v>
      </c>
      <c r="H16" s="172">
        <f>SUM(H10:H15)</f>
        <v>79.24932999999999</v>
      </c>
      <c r="I16" s="172">
        <f>SUM(I10:I15)</f>
        <v>-26.48873999999998</v>
      </c>
      <c r="J16" s="172">
        <f>SUM(J10:J15)</f>
        <v>115.62685999999997</v>
      </c>
      <c r="K16" s="173">
        <f t="shared" si="1"/>
        <v>183.02186</v>
      </c>
      <c r="L16" s="117">
        <f t="shared" si="2"/>
        <v>-0.40773465694975647</v>
      </c>
    </row>
    <row r="17" spans="1:12" s="68" customFormat="1" ht="12.75" customHeight="1">
      <c r="A17" s="46" t="s">
        <v>26</v>
      </c>
      <c r="B17" s="49">
        <v>-129.6962</v>
      </c>
      <c r="C17" s="49">
        <v>-150.59258000000003</v>
      </c>
      <c r="D17" s="49">
        <v>-128.39815</v>
      </c>
      <c r="E17" s="49">
        <v>-269.0326100000001</v>
      </c>
      <c r="F17" s="45">
        <f t="shared" si="0"/>
        <v>-677.71954</v>
      </c>
      <c r="G17" s="49">
        <v>-155.24522</v>
      </c>
      <c r="H17" s="49">
        <v>-174.36455000000004</v>
      </c>
      <c r="I17" s="49">
        <v>-184.65499</v>
      </c>
      <c r="J17" s="49">
        <v>-193.21679000000006</v>
      </c>
      <c r="K17" s="45">
        <f t="shared" si="1"/>
        <v>-707.4815500000001</v>
      </c>
      <c r="L17" s="117">
        <f t="shared" si="2"/>
        <v>0.04391493566793135</v>
      </c>
    </row>
    <row r="18" spans="1:12" s="66" customFormat="1" ht="12.75" customHeight="1">
      <c r="A18" s="46" t="s">
        <v>0</v>
      </c>
      <c r="B18" s="49">
        <v>-1.54614</v>
      </c>
      <c r="C18" s="49">
        <v>-1.06526</v>
      </c>
      <c r="D18" s="49">
        <v>-1.27204</v>
      </c>
      <c r="E18" s="49">
        <v>-1.76445</v>
      </c>
      <c r="F18" s="45">
        <f t="shared" si="0"/>
        <v>-5.64789</v>
      </c>
      <c r="G18" s="49">
        <v>-2.2249499999999998</v>
      </c>
      <c r="H18" s="49">
        <v>-0.7577200000000004</v>
      </c>
      <c r="I18" s="49">
        <v>-2.85167</v>
      </c>
      <c r="J18" s="49">
        <v>-118.30042</v>
      </c>
      <c r="K18" s="45">
        <f t="shared" si="1"/>
        <v>-124.13476</v>
      </c>
      <c r="L18" s="117">
        <f t="shared" si="2"/>
        <v>20.97896205485588</v>
      </c>
    </row>
    <row r="19" spans="1:12" s="66" customFormat="1" ht="12.75" customHeight="1">
      <c r="A19" s="46" t="s">
        <v>9</v>
      </c>
      <c r="B19" s="49">
        <v>1.116</v>
      </c>
      <c r="C19" s="49">
        <v>1.94</v>
      </c>
      <c r="D19" s="49">
        <v>1.8360000000000003</v>
      </c>
      <c r="E19" s="49">
        <v>1.899</v>
      </c>
      <c r="F19" s="45">
        <f t="shared" si="0"/>
        <v>6.791</v>
      </c>
      <c r="G19" s="49">
        <v>-0.377</v>
      </c>
      <c r="H19" s="49">
        <v>1.71</v>
      </c>
      <c r="I19" s="49">
        <v>1.898</v>
      </c>
      <c r="J19" s="49">
        <v>-0.589</v>
      </c>
      <c r="K19" s="45">
        <f t="shared" si="1"/>
        <v>2.642</v>
      </c>
      <c r="L19" s="117">
        <f t="shared" si="2"/>
        <v>-0.610955676630835</v>
      </c>
    </row>
    <row r="20" spans="1:12" s="66" customFormat="1" ht="12.75" customHeight="1">
      <c r="A20" s="46" t="s">
        <v>10</v>
      </c>
      <c r="B20" s="49">
        <v>14.282</v>
      </c>
      <c r="C20" s="49">
        <v>-42.837</v>
      </c>
      <c r="D20" s="49">
        <v>-2.8859999999999957</v>
      </c>
      <c r="E20" s="49">
        <v>-18.529999999999998</v>
      </c>
      <c r="F20" s="45">
        <f t="shared" si="0"/>
        <v>-49.971</v>
      </c>
      <c r="G20" s="49">
        <v>-0.595</v>
      </c>
      <c r="H20" s="49">
        <v>-5.760000000000001</v>
      </c>
      <c r="I20" s="49">
        <v>-76.29299999999999</v>
      </c>
      <c r="J20" s="49">
        <v>-745.24377</v>
      </c>
      <c r="K20" s="45">
        <f t="shared" si="1"/>
        <v>-827.8917700000001</v>
      </c>
      <c r="L20" s="117">
        <f t="shared" si="2"/>
        <v>15.567444517820338</v>
      </c>
    </row>
    <row r="21" spans="1:12" s="66" customFormat="1" ht="12.75" customHeight="1">
      <c r="A21" s="46" t="s">
        <v>5</v>
      </c>
      <c r="B21" s="49">
        <v>0</v>
      </c>
      <c r="C21" s="49">
        <v>0</v>
      </c>
      <c r="D21" s="49">
        <v>0</v>
      </c>
      <c r="E21" s="49">
        <v>0</v>
      </c>
      <c r="F21" s="45">
        <f t="shared" si="0"/>
        <v>0</v>
      </c>
      <c r="G21" s="49">
        <v>0</v>
      </c>
      <c r="H21" s="49">
        <v>0</v>
      </c>
      <c r="I21" s="49">
        <v>0</v>
      </c>
      <c r="J21" s="49">
        <v>-0.00051</v>
      </c>
      <c r="K21" s="45">
        <f t="shared" si="1"/>
        <v>-0.00051</v>
      </c>
      <c r="L21" s="117" t="str">
        <f t="shared" si="2"/>
        <v>-</v>
      </c>
    </row>
    <row r="22" spans="1:12" s="66" customFormat="1" ht="22.5">
      <c r="A22" s="354" t="s">
        <v>136</v>
      </c>
      <c r="B22" s="49">
        <v>4.22064</v>
      </c>
      <c r="C22" s="49">
        <v>15.104260000000004</v>
      </c>
      <c r="D22" s="49">
        <v>-7.309410000000003</v>
      </c>
      <c r="E22" s="49">
        <v>-9.46002</v>
      </c>
      <c r="F22" s="45">
        <f t="shared" si="0"/>
        <v>2.5554699999999997</v>
      </c>
      <c r="G22" s="49">
        <v>-116.36803</v>
      </c>
      <c r="H22" s="49">
        <v>4.8256000000000085</v>
      </c>
      <c r="I22" s="49">
        <v>15.320179999999993</v>
      </c>
      <c r="J22" s="49">
        <v>103.32599</v>
      </c>
      <c r="K22" s="45">
        <f t="shared" si="1"/>
        <v>7.103740000000002</v>
      </c>
      <c r="L22" s="117">
        <f t="shared" si="2"/>
        <v>1.7798174112785525</v>
      </c>
    </row>
    <row r="23" spans="1:12" s="70" customFormat="1" ht="12.75" customHeight="1">
      <c r="A23" s="46" t="s">
        <v>14</v>
      </c>
      <c r="B23" s="49">
        <v>53.7214</v>
      </c>
      <c r="C23" s="49">
        <v>60.29187999999999</v>
      </c>
      <c r="D23" s="49">
        <v>54.64098000000003</v>
      </c>
      <c r="E23" s="49">
        <v>163.30859999999996</v>
      </c>
      <c r="F23" s="45">
        <f t="shared" si="0"/>
        <v>331.96286</v>
      </c>
      <c r="G23" s="49">
        <v>74.97945</v>
      </c>
      <c r="H23" s="49">
        <v>71.51528999999998</v>
      </c>
      <c r="I23" s="49">
        <v>97.22183000000004</v>
      </c>
      <c r="J23" s="49">
        <v>97.92419000000001</v>
      </c>
      <c r="K23" s="45">
        <f t="shared" si="1"/>
        <v>341.64076</v>
      </c>
      <c r="L23" s="117">
        <f t="shared" si="2"/>
        <v>0.029153562540098682</v>
      </c>
    </row>
    <row r="24" spans="1:12" s="66" customFormat="1" ht="12.75" customHeight="1">
      <c r="A24" s="46" t="s">
        <v>16</v>
      </c>
      <c r="B24" s="49">
        <v>0</v>
      </c>
      <c r="C24" s="49">
        <v>0</v>
      </c>
      <c r="D24" s="49">
        <v>0</v>
      </c>
      <c r="E24" s="49">
        <v>0</v>
      </c>
      <c r="F24" s="45">
        <f t="shared" si="0"/>
        <v>0</v>
      </c>
      <c r="G24" s="49">
        <v>0</v>
      </c>
      <c r="H24" s="49">
        <v>0</v>
      </c>
      <c r="I24" s="49">
        <v>0</v>
      </c>
      <c r="J24" s="49">
        <v>0</v>
      </c>
      <c r="K24" s="45">
        <f t="shared" si="1"/>
        <v>0</v>
      </c>
      <c r="L24" s="117" t="str">
        <f t="shared" si="2"/>
        <v>-</v>
      </c>
    </row>
    <row r="25" spans="1:12" s="70" customFormat="1" ht="12.75" customHeight="1">
      <c r="A25" s="46" t="s">
        <v>1</v>
      </c>
      <c r="B25" s="49">
        <v>-17.498459999999998</v>
      </c>
      <c r="C25" s="49">
        <v>24.56882</v>
      </c>
      <c r="D25" s="49">
        <v>4.199199999999999</v>
      </c>
      <c r="E25" s="49">
        <v>3.639969999999998</v>
      </c>
      <c r="F25" s="45">
        <f t="shared" si="0"/>
        <v>14.909529999999998</v>
      </c>
      <c r="G25" s="49">
        <v>116.28929</v>
      </c>
      <c r="H25" s="49">
        <v>7.366439999999997</v>
      </c>
      <c r="I25" s="49">
        <v>9.155150000000006</v>
      </c>
      <c r="J25" s="49">
        <v>0.9942200000000128</v>
      </c>
      <c r="K25" s="45">
        <f t="shared" si="1"/>
        <v>133.8051</v>
      </c>
      <c r="L25" s="117">
        <f t="shared" si="2"/>
        <v>7.974468008045862</v>
      </c>
    </row>
    <row r="26" spans="1:12" s="72" customFormat="1" ht="12.75" customHeight="1" thickBot="1">
      <c r="A26" s="154" t="s">
        <v>40</v>
      </c>
      <c r="B26" s="49">
        <v>0</v>
      </c>
      <c r="C26" s="49">
        <v>0</v>
      </c>
      <c r="D26" s="49">
        <v>0</v>
      </c>
      <c r="E26" s="49">
        <v>0</v>
      </c>
      <c r="F26" s="45">
        <f>SUM(B26:E26)</f>
        <v>0</v>
      </c>
      <c r="G26" s="49">
        <v>0</v>
      </c>
      <c r="H26" s="49">
        <v>0</v>
      </c>
      <c r="I26" s="49">
        <v>157.996</v>
      </c>
      <c r="J26" s="49">
        <v>742.71477</v>
      </c>
      <c r="K26" s="45">
        <f>SUM(G26:J26)</f>
        <v>900.71077</v>
      </c>
      <c r="L26" s="117" t="str">
        <f t="shared" si="2"/>
        <v>-</v>
      </c>
    </row>
    <row r="27" spans="1:12" s="70" customFormat="1" ht="12.75" customHeight="1" thickBot="1">
      <c r="A27" s="151" t="s">
        <v>61</v>
      </c>
      <c r="B27" s="74">
        <f aca="true" t="shared" si="3" ref="B27:K27">SUM(B8,B16:B26)</f>
        <v>-37.928839999999994</v>
      </c>
      <c r="C27" s="74">
        <f t="shared" si="3"/>
        <v>-10.872100000000035</v>
      </c>
      <c r="D27" s="74">
        <f t="shared" si="3"/>
        <v>-10.515459999999882</v>
      </c>
      <c r="E27" s="74">
        <f t="shared" si="3"/>
        <v>-8.783130000000206</v>
      </c>
      <c r="F27" s="30">
        <f t="shared" si="3"/>
        <v>-68.09953000000003</v>
      </c>
      <c r="G27" s="74">
        <f t="shared" si="3"/>
        <v>-68.90705000000003</v>
      </c>
      <c r="H27" s="74">
        <f t="shared" si="3"/>
        <v>-16.215610000000083</v>
      </c>
      <c r="I27" s="74">
        <f t="shared" si="3"/>
        <v>-8.697239999999937</v>
      </c>
      <c r="J27" s="74">
        <f t="shared" si="3"/>
        <v>3.235540000000128</v>
      </c>
      <c r="K27" s="30">
        <f t="shared" si="3"/>
        <v>-90.58436000000017</v>
      </c>
      <c r="L27" s="118">
        <f t="shared" si="2"/>
        <v>0.3301759938725001</v>
      </c>
    </row>
    <row r="28" spans="1:12" s="70" customFormat="1" ht="12.75" customHeight="1">
      <c r="A28" s="43" t="s">
        <v>74</v>
      </c>
      <c r="B28" s="106"/>
      <c r="C28" s="106"/>
      <c r="D28" s="106"/>
      <c r="E28" s="106"/>
      <c r="F28" s="106"/>
      <c r="G28" s="106"/>
      <c r="H28" s="106"/>
      <c r="I28" s="106"/>
      <c r="J28" s="106"/>
      <c r="K28" s="106"/>
      <c r="L28" s="117"/>
    </row>
    <row r="29" spans="1:12" s="70" customFormat="1" ht="12.75" customHeight="1">
      <c r="A29" s="174" t="s">
        <v>39</v>
      </c>
      <c r="B29" s="49">
        <v>-0.40426</v>
      </c>
      <c r="C29" s="49">
        <v>-1.11778</v>
      </c>
      <c r="D29" s="49">
        <v>5.939310000000001</v>
      </c>
      <c r="E29" s="49">
        <v>12.55905</v>
      </c>
      <c r="F29" s="134">
        <f>SUM(B29:E29)</f>
        <v>16.97632</v>
      </c>
      <c r="G29" s="49">
        <v>-3.77386</v>
      </c>
      <c r="H29" s="49">
        <v>-1.9750499999999995</v>
      </c>
      <c r="I29" s="49">
        <v>-10.91994</v>
      </c>
      <c r="J29" s="49">
        <v>-8.315269999999998</v>
      </c>
      <c r="K29" s="134">
        <f>SUM(G29:J29)</f>
        <v>-24.984119999999997</v>
      </c>
      <c r="L29" s="117" t="str">
        <f aca="true" t="shared" si="4" ref="L29:L42">IF(OR(AND(F29&lt;0,K29&gt;0),AND(F29&gt;0,K29&lt;0),F29=0,F29="-",K29="-"),"-",(K29-F29)/F29)</f>
        <v>-</v>
      </c>
    </row>
    <row r="30" spans="1:17" s="70" customFormat="1" ht="12.75" customHeight="1">
      <c r="A30" s="174" t="s">
        <v>69</v>
      </c>
      <c r="B30" s="49">
        <v>-5.314430000000001</v>
      </c>
      <c r="C30" s="49">
        <v>0.14636000000000138</v>
      </c>
      <c r="D30" s="49">
        <v>0.1426399999999992</v>
      </c>
      <c r="E30" s="49">
        <v>1.0374500000000002</v>
      </c>
      <c r="F30" s="134">
        <f>SUM(B30:E30)</f>
        <v>-3.98798</v>
      </c>
      <c r="G30" s="49">
        <v>2.9999999999999997E-05</v>
      </c>
      <c r="H30" s="49">
        <v>0.8320700000000001</v>
      </c>
      <c r="I30" s="49">
        <v>-34.02011999999999</v>
      </c>
      <c r="J30" s="49">
        <v>11.223429999999986</v>
      </c>
      <c r="K30" s="134">
        <f>SUM(G30:J30)</f>
        <v>-21.96459000000001</v>
      </c>
      <c r="L30" s="117">
        <f t="shared" si="4"/>
        <v>4.507698132889335</v>
      </c>
      <c r="Q30" s="341"/>
    </row>
    <row r="31" spans="1:12" s="70" customFormat="1" ht="12.75" customHeight="1">
      <c r="A31" s="174" t="s">
        <v>51</v>
      </c>
      <c r="B31" s="49">
        <v>0</v>
      </c>
      <c r="C31" s="49">
        <v>0</v>
      </c>
      <c r="D31" s="49">
        <v>0</v>
      </c>
      <c r="E31" s="49">
        <v>0</v>
      </c>
      <c r="F31" s="134">
        <f>SUM(B31:E31)</f>
        <v>0</v>
      </c>
      <c r="G31" s="49">
        <v>0</v>
      </c>
      <c r="H31" s="49">
        <v>0</v>
      </c>
      <c r="I31" s="49">
        <v>0</v>
      </c>
      <c r="J31" s="49">
        <v>0</v>
      </c>
      <c r="K31" s="134">
        <f>SUM(G31:J31)</f>
        <v>0</v>
      </c>
      <c r="L31" s="121" t="str">
        <f t="shared" si="4"/>
        <v>-</v>
      </c>
    </row>
    <row r="32" spans="1:12" s="70" customFormat="1" ht="12.75" customHeight="1">
      <c r="A32" s="171" t="s">
        <v>73</v>
      </c>
      <c r="B32" s="172">
        <f aca="true" t="shared" si="5" ref="B32:K32">SUM(B29:B31)</f>
        <v>-5.7186900000000005</v>
      </c>
      <c r="C32" s="172">
        <f t="shared" si="5"/>
        <v>-0.9714199999999986</v>
      </c>
      <c r="D32" s="172">
        <f t="shared" si="5"/>
        <v>6.08195</v>
      </c>
      <c r="E32" s="172">
        <f t="shared" si="5"/>
        <v>13.596499999999999</v>
      </c>
      <c r="F32" s="173">
        <f t="shared" si="5"/>
        <v>12.98834</v>
      </c>
      <c r="G32" s="172">
        <f t="shared" si="5"/>
        <v>-3.77383</v>
      </c>
      <c r="H32" s="172">
        <f t="shared" si="5"/>
        <v>-1.1429799999999994</v>
      </c>
      <c r="I32" s="172">
        <f t="shared" si="5"/>
        <v>-44.94005999999999</v>
      </c>
      <c r="J32" s="172">
        <f t="shared" si="5"/>
        <v>2.908159999999988</v>
      </c>
      <c r="K32" s="173">
        <f t="shared" si="5"/>
        <v>-46.948710000000005</v>
      </c>
      <c r="L32" s="117" t="str">
        <f t="shared" si="4"/>
        <v>-</v>
      </c>
    </row>
    <row r="33" spans="1:16" s="70" customFormat="1" ht="12.75" customHeight="1">
      <c r="A33" s="46" t="s">
        <v>63</v>
      </c>
      <c r="B33" s="49">
        <v>3.287</v>
      </c>
      <c r="C33" s="49">
        <v>2.4560000000000004</v>
      </c>
      <c r="D33" s="49">
        <v>1.7319999999999993</v>
      </c>
      <c r="E33" s="49">
        <v>-5.047</v>
      </c>
      <c r="F33" s="134">
        <f aca="true" t="shared" si="6" ref="F33:F38">SUM(B33:E33)</f>
        <v>2.428</v>
      </c>
      <c r="G33" s="49">
        <v>1.634</v>
      </c>
      <c r="H33" s="49">
        <v>4.713000000000001</v>
      </c>
      <c r="I33" s="49">
        <v>8.559</v>
      </c>
      <c r="J33" s="49">
        <v>3.8089999999999993</v>
      </c>
      <c r="K33" s="134">
        <f aca="true" t="shared" si="7" ref="K33:K38">SUM(G33:J33)</f>
        <v>18.715</v>
      </c>
      <c r="L33" s="117">
        <f t="shared" si="4"/>
        <v>6.707990115321252</v>
      </c>
      <c r="P33" s="341"/>
    </row>
    <row r="34" spans="1:12" s="70" customFormat="1" ht="12.75" customHeight="1">
      <c r="A34" s="69" t="s">
        <v>53</v>
      </c>
      <c r="B34" s="49">
        <v>0</v>
      </c>
      <c r="C34" s="49">
        <v>0</v>
      </c>
      <c r="D34" s="49">
        <v>0</v>
      </c>
      <c r="E34" s="49">
        <v>0</v>
      </c>
      <c r="F34" s="134">
        <f t="shared" si="6"/>
        <v>0</v>
      </c>
      <c r="G34" s="49">
        <v>0</v>
      </c>
      <c r="H34" s="49">
        <v>0</v>
      </c>
      <c r="I34" s="49">
        <v>0</v>
      </c>
      <c r="J34" s="49">
        <v>0</v>
      </c>
      <c r="K34" s="134">
        <f t="shared" si="7"/>
        <v>0</v>
      </c>
      <c r="L34" s="117" t="str">
        <f t="shared" si="4"/>
        <v>-</v>
      </c>
    </row>
    <row r="35" spans="1:12" s="5" customFormat="1" ht="12.75">
      <c r="A35" s="69" t="s">
        <v>43</v>
      </c>
      <c r="B35" s="49">
        <v>0</v>
      </c>
      <c r="C35" s="49">
        <v>0</v>
      </c>
      <c r="D35" s="49">
        <v>0</v>
      </c>
      <c r="E35" s="49">
        <v>0</v>
      </c>
      <c r="F35" s="134">
        <f t="shared" si="6"/>
        <v>0</v>
      </c>
      <c r="G35" s="49">
        <v>0</v>
      </c>
      <c r="H35" s="49">
        <v>0</v>
      </c>
      <c r="I35" s="49">
        <v>0</v>
      </c>
      <c r="J35" s="49">
        <v>0</v>
      </c>
      <c r="K35" s="134">
        <f t="shared" si="7"/>
        <v>0</v>
      </c>
      <c r="L35" s="117" t="str">
        <f t="shared" si="4"/>
        <v>-</v>
      </c>
    </row>
    <row r="36" spans="1:12" s="6" customFormat="1" ht="12.75">
      <c r="A36" s="46" t="s">
        <v>132</v>
      </c>
      <c r="B36" s="49">
        <v>0</v>
      </c>
      <c r="C36" s="49">
        <v>0</v>
      </c>
      <c r="D36" s="49">
        <v>0</v>
      </c>
      <c r="E36" s="49">
        <v>0</v>
      </c>
      <c r="F36" s="134">
        <f t="shared" si="6"/>
        <v>0</v>
      </c>
      <c r="G36" s="49">
        <v>0</v>
      </c>
      <c r="H36" s="49">
        <v>0</v>
      </c>
      <c r="I36" s="49">
        <v>0</v>
      </c>
      <c r="J36" s="49">
        <v>0</v>
      </c>
      <c r="K36" s="134">
        <f t="shared" si="7"/>
        <v>0</v>
      </c>
      <c r="L36" s="117" t="str">
        <f t="shared" si="4"/>
        <v>-</v>
      </c>
    </row>
    <row r="37" spans="1:12" s="72" customFormat="1" ht="12.75" customHeight="1">
      <c r="A37" s="46" t="s">
        <v>127</v>
      </c>
      <c r="B37" s="49">
        <v>20.881</v>
      </c>
      <c r="C37" s="49">
        <v>0.2699999999999996</v>
      </c>
      <c r="D37" s="49">
        <v>0</v>
      </c>
      <c r="E37" s="49">
        <v>22.355</v>
      </c>
      <c r="F37" s="134">
        <f t="shared" si="6"/>
        <v>43.506</v>
      </c>
      <c r="G37" s="49">
        <v>0</v>
      </c>
      <c r="H37" s="49">
        <v>0</v>
      </c>
      <c r="I37" s="49">
        <v>0</v>
      </c>
      <c r="J37" s="49">
        <v>0</v>
      </c>
      <c r="K37" s="134">
        <f t="shared" si="7"/>
        <v>0</v>
      </c>
      <c r="L37" s="117">
        <f t="shared" si="4"/>
        <v>-1</v>
      </c>
    </row>
    <row r="38" spans="1:12" s="72" customFormat="1" ht="12.75" customHeight="1">
      <c r="A38" s="46" t="s">
        <v>40</v>
      </c>
      <c r="B38" s="49">
        <v>0</v>
      </c>
      <c r="C38" s="49">
        <v>0</v>
      </c>
      <c r="D38" s="49">
        <v>0</v>
      </c>
      <c r="E38" s="49">
        <v>0</v>
      </c>
      <c r="F38" s="134">
        <f t="shared" si="6"/>
        <v>0</v>
      </c>
      <c r="G38" s="49">
        <v>0</v>
      </c>
      <c r="H38" s="49">
        <v>0</v>
      </c>
      <c r="I38" s="49">
        <v>-157.996</v>
      </c>
      <c r="J38" s="49">
        <v>-742.71477</v>
      </c>
      <c r="K38" s="134">
        <f t="shared" si="7"/>
        <v>-900.71077</v>
      </c>
      <c r="L38" s="117" t="str">
        <f t="shared" si="4"/>
        <v>-</v>
      </c>
    </row>
    <row r="39" spans="1:12" s="72" customFormat="1" ht="12.75" customHeight="1" thickBot="1">
      <c r="A39" s="96" t="s">
        <v>30</v>
      </c>
      <c r="B39" s="363">
        <f aca="true" t="shared" si="8" ref="B39:K39">SUM(B32:B38)</f>
        <v>18.44931</v>
      </c>
      <c r="C39" s="363">
        <f t="shared" si="8"/>
        <v>1.7545800000000014</v>
      </c>
      <c r="D39" s="363">
        <f t="shared" si="8"/>
        <v>7.813949999999999</v>
      </c>
      <c r="E39" s="363">
        <f t="shared" si="8"/>
        <v>30.9045</v>
      </c>
      <c r="F39" s="370">
        <f t="shared" si="8"/>
        <v>58.922340000000005</v>
      </c>
      <c r="G39" s="363">
        <f t="shared" si="8"/>
        <v>-2.13983</v>
      </c>
      <c r="H39" s="363">
        <f t="shared" si="8"/>
        <v>3.5700200000000013</v>
      </c>
      <c r="I39" s="363">
        <f t="shared" si="8"/>
        <v>-194.37706</v>
      </c>
      <c r="J39" s="363">
        <f t="shared" si="8"/>
        <v>-735.99761</v>
      </c>
      <c r="K39" s="370">
        <f t="shared" si="8"/>
        <v>-928.94448</v>
      </c>
      <c r="L39" s="371" t="str">
        <f t="shared" si="4"/>
        <v>-</v>
      </c>
    </row>
    <row r="40" spans="1:12" s="71" customFormat="1" ht="12.75" customHeight="1">
      <c r="A40" s="202" t="s">
        <v>78</v>
      </c>
      <c r="B40" s="205">
        <f aca="true" t="shared" si="9" ref="B40:K40">SUM(B27,B39)</f>
        <v>-19.479529999999993</v>
      </c>
      <c r="C40" s="205">
        <f t="shared" si="9"/>
        <v>-9.117520000000034</v>
      </c>
      <c r="D40" s="205">
        <f t="shared" si="9"/>
        <v>-2.7015099999998826</v>
      </c>
      <c r="E40" s="205">
        <f t="shared" si="9"/>
        <v>22.121369999999793</v>
      </c>
      <c r="F40" s="206">
        <f t="shared" si="9"/>
        <v>-9.177190000000024</v>
      </c>
      <c r="G40" s="205">
        <f t="shared" si="9"/>
        <v>-71.04688000000003</v>
      </c>
      <c r="H40" s="205">
        <f t="shared" si="9"/>
        <v>-12.645590000000082</v>
      </c>
      <c r="I40" s="205">
        <f t="shared" si="9"/>
        <v>-203.07429999999994</v>
      </c>
      <c r="J40" s="205">
        <f t="shared" si="9"/>
        <v>-732.7620699999999</v>
      </c>
      <c r="K40" s="206">
        <f t="shared" si="9"/>
        <v>-1019.5288400000002</v>
      </c>
      <c r="L40" s="117">
        <f t="shared" si="4"/>
        <v>110.09379232640902</v>
      </c>
    </row>
    <row r="41" spans="1:12" s="72" customFormat="1" ht="12.75" customHeight="1" thickBot="1">
      <c r="A41" s="72" t="s">
        <v>19</v>
      </c>
      <c r="B41" s="62">
        <v>4.22192</v>
      </c>
      <c r="C41" s="62">
        <v>-0.9806399999999997</v>
      </c>
      <c r="D41" s="62">
        <v>0</v>
      </c>
      <c r="E41" s="62">
        <v>0</v>
      </c>
      <c r="F41" s="133">
        <f>SUM(B41:E41)</f>
        <v>3.24128</v>
      </c>
      <c r="G41" s="62">
        <v>0</v>
      </c>
      <c r="H41" s="62">
        <v>-0.5774</v>
      </c>
      <c r="I41" s="62">
        <v>150.616</v>
      </c>
      <c r="J41" s="62">
        <v>740.32515</v>
      </c>
      <c r="K41" s="133">
        <f>SUM(G41:J41)</f>
        <v>890.36375</v>
      </c>
      <c r="L41" s="117">
        <f t="shared" si="4"/>
        <v>273.6951050202389</v>
      </c>
    </row>
    <row r="42" spans="1:12" s="72" customFormat="1" ht="12.75" customHeight="1" thickBot="1">
      <c r="A42" s="73" t="s">
        <v>58</v>
      </c>
      <c r="B42" s="74">
        <f aca="true" t="shared" si="10" ref="B42:K42">SUM(B40:B41)</f>
        <v>-15.257609999999993</v>
      </c>
      <c r="C42" s="74">
        <f t="shared" si="10"/>
        <v>-10.098160000000034</v>
      </c>
      <c r="D42" s="74">
        <f t="shared" si="10"/>
        <v>-2.7015099999998826</v>
      </c>
      <c r="E42" s="74">
        <f t="shared" si="10"/>
        <v>22.121369999999793</v>
      </c>
      <c r="F42" s="30">
        <f t="shared" si="10"/>
        <v>-5.935910000000025</v>
      </c>
      <c r="G42" s="74">
        <f t="shared" si="10"/>
        <v>-71.04688000000003</v>
      </c>
      <c r="H42" s="74">
        <f t="shared" si="10"/>
        <v>-13.222990000000083</v>
      </c>
      <c r="I42" s="74">
        <f t="shared" si="10"/>
        <v>-52.45829999999992</v>
      </c>
      <c r="J42" s="74">
        <f t="shared" si="10"/>
        <v>7.563080000000127</v>
      </c>
      <c r="K42" s="30">
        <f t="shared" si="10"/>
        <v>-129.1650900000002</v>
      </c>
      <c r="L42" s="118">
        <f t="shared" si="4"/>
        <v>20.759947505942588</v>
      </c>
    </row>
    <row r="43" spans="1:12" ht="12.75">
      <c r="A43" s="107" t="s">
        <v>60</v>
      </c>
      <c r="B43" s="138"/>
      <c r="C43" s="138"/>
      <c r="D43" s="138"/>
      <c r="E43" s="138"/>
      <c r="F43" s="134"/>
      <c r="G43" s="138"/>
      <c r="H43" s="138"/>
      <c r="I43" s="138"/>
      <c r="J43" s="138"/>
      <c r="K43" s="134"/>
      <c r="L43" s="117"/>
    </row>
    <row r="44" spans="1:12" ht="12.75">
      <c r="A44" s="158" t="s">
        <v>67</v>
      </c>
      <c r="B44" s="62">
        <v>-0.01433</v>
      </c>
      <c r="C44" s="62">
        <v>-0.01722</v>
      </c>
      <c r="D44" s="62">
        <v>-9.999999999999593E-05</v>
      </c>
      <c r="E44" s="62">
        <v>-0.016020000000000006</v>
      </c>
      <c r="F44" s="133">
        <f>SUM(B44:E44)</f>
        <v>-0.047670000000000004</v>
      </c>
      <c r="G44" s="62">
        <v>-0.01084</v>
      </c>
      <c r="H44" s="62">
        <v>-0.012080000000000002</v>
      </c>
      <c r="I44" s="62">
        <v>-0.022059999999999996</v>
      </c>
      <c r="J44" s="62">
        <v>-0.00587</v>
      </c>
      <c r="K44" s="133">
        <f>SUM(G44:J44)</f>
        <v>-0.05085</v>
      </c>
      <c r="L44" s="117">
        <f>IF(OR(AND(F44&lt;0,K44&gt;0),AND(F44&gt;0,K44&lt;0),F44=0,F44="-",K44="-"),"-",(K44-F44)/F44)</f>
        <v>0.06670862177470097</v>
      </c>
    </row>
    <row r="45" spans="1:12" ht="12.75" customHeight="1" thickBot="1">
      <c r="A45" s="148" t="s">
        <v>66</v>
      </c>
      <c r="B45" s="146">
        <f aca="true" t="shared" si="11" ref="B45:K45">B42-B44</f>
        <v>-15.243279999999993</v>
      </c>
      <c r="C45" s="146">
        <f t="shared" si="11"/>
        <v>-10.080940000000034</v>
      </c>
      <c r="D45" s="146">
        <f t="shared" si="11"/>
        <v>-2.7014099999998824</v>
      </c>
      <c r="E45" s="146">
        <f t="shared" si="11"/>
        <v>22.137389999999794</v>
      </c>
      <c r="F45" s="147">
        <f t="shared" si="11"/>
        <v>-5.888240000000025</v>
      </c>
      <c r="G45" s="146">
        <f t="shared" si="11"/>
        <v>-71.03604000000003</v>
      </c>
      <c r="H45" s="146">
        <f t="shared" si="11"/>
        <v>-13.210910000000084</v>
      </c>
      <c r="I45" s="146">
        <f t="shared" si="11"/>
        <v>-52.43623999999992</v>
      </c>
      <c r="J45" s="146">
        <f t="shared" si="11"/>
        <v>7.568950000000127</v>
      </c>
      <c r="K45" s="147">
        <f t="shared" si="11"/>
        <v>-129.1142400000002</v>
      </c>
      <c r="L45" s="143">
        <f>IF(OR(AND(F45&lt;0,K45&gt;0),AND(F45&gt;0,K45&lt;0),F45=0,F45="-",K45="-"),"-",(K45-F45)/F45)</f>
        <v>20.927475782237078</v>
      </c>
    </row>
    <row r="46" spans="1:12" s="5" customFormat="1" ht="12.75">
      <c r="A46" s="42"/>
      <c r="B46" s="92"/>
      <c r="C46" s="6"/>
      <c r="D46" s="6"/>
      <c r="E46" s="6"/>
      <c r="F46" s="6"/>
      <c r="G46" s="92"/>
      <c r="H46" s="92"/>
      <c r="I46" s="92"/>
      <c r="J46" s="92"/>
      <c r="K46" s="92"/>
      <c r="L46" s="92"/>
    </row>
    <row r="47" spans="1:12" ht="22.5" customHeight="1">
      <c r="A47" s="201" t="s">
        <v>70</v>
      </c>
      <c r="L47" s="7"/>
    </row>
    <row r="48" spans="1:12" ht="5.25" customHeight="1">
      <c r="A48" s="200"/>
      <c r="L48" s="7"/>
    </row>
    <row r="49" spans="1:89" ht="45">
      <c r="A49" s="342" t="s">
        <v>76</v>
      </c>
      <c r="B49" s="7"/>
      <c r="C49" s="261"/>
      <c r="D49" s="261"/>
      <c r="E49" s="261"/>
      <c r="F49" s="261"/>
      <c r="G49" s="7"/>
      <c r="H49" s="7"/>
      <c r="I49" s="7"/>
      <c r="J49" s="7"/>
      <c r="K49" s="7"/>
      <c r="L49" s="263"/>
      <c r="M49" s="263"/>
      <c r="N49" s="261"/>
      <c r="O49" s="263"/>
      <c r="P49" s="263"/>
      <c r="Q49" s="263"/>
      <c r="R49" s="262"/>
      <c r="T49" s="263"/>
      <c r="U49" s="263"/>
      <c r="V49" s="263"/>
      <c r="W49" s="264"/>
      <c r="X49" s="263"/>
      <c r="Y49" s="263"/>
      <c r="Z49" s="263"/>
      <c r="AA49" s="261"/>
      <c r="AB49" s="263"/>
      <c r="AC49" s="263"/>
      <c r="AD49" s="263"/>
      <c r="AE49" s="262"/>
      <c r="AG49" s="263"/>
      <c r="AH49" s="263"/>
      <c r="AI49" s="263"/>
      <c r="AJ49" s="264"/>
      <c r="AK49" s="263"/>
      <c r="AL49" s="263"/>
      <c r="AM49" s="263"/>
      <c r="AN49" s="261"/>
      <c r="AO49" s="263"/>
      <c r="AP49" s="263"/>
      <c r="AQ49" s="263"/>
      <c r="AR49" s="262"/>
      <c r="AT49" s="263"/>
      <c r="AU49" s="263"/>
      <c r="AV49" s="263"/>
      <c r="AW49" s="264"/>
      <c r="AX49" s="263"/>
      <c r="AY49" s="263"/>
      <c r="AZ49" s="263"/>
      <c r="BA49" s="261"/>
      <c r="BB49" s="263"/>
      <c r="BC49" s="263"/>
      <c r="BD49" s="263"/>
      <c r="BE49" s="262"/>
      <c r="BG49" s="263"/>
      <c r="BH49" s="263"/>
      <c r="BI49" s="263"/>
      <c r="BJ49" s="264"/>
      <c r="BK49" s="263"/>
      <c r="BL49" s="263"/>
      <c r="BM49" s="263"/>
      <c r="BN49" s="261"/>
      <c r="BO49" s="263"/>
      <c r="BP49" s="263"/>
      <c r="BQ49" s="261"/>
      <c r="BR49" s="262"/>
      <c r="CE49" s="229"/>
      <c r="CF49" s="231"/>
      <c r="CG49" s="229"/>
      <c r="CH49" s="229"/>
      <c r="CI49" s="258"/>
      <c r="CJ49" s="227"/>
      <c r="CK49" s="228"/>
    </row>
    <row r="50" ht="12.75" customHeight="1">
      <c r="A50" s="163"/>
    </row>
    <row r="51" ht="12.75" customHeight="1">
      <c r="A51" s="163"/>
    </row>
    <row r="52" ht="12.75" customHeight="1">
      <c r="A52" s="163"/>
    </row>
    <row r="53" ht="12.75" customHeight="1">
      <c r="A53" s="163"/>
    </row>
    <row r="54" ht="12.75" customHeight="1">
      <c r="A54" s="163"/>
    </row>
    <row r="55" ht="12.75" customHeight="1">
      <c r="A55" s="163"/>
    </row>
    <row r="56" ht="12.75" customHeight="1">
      <c r="A56" s="163"/>
    </row>
    <row r="57" ht="12.75" customHeight="1">
      <c r="A57" s="163"/>
    </row>
    <row r="58" ht="12.75" customHeight="1">
      <c r="A58" s="163"/>
    </row>
    <row r="59" ht="12.75" customHeight="1">
      <c r="A59" s="163"/>
    </row>
    <row r="60" ht="12.75" customHeight="1">
      <c r="A60" s="163"/>
    </row>
    <row r="61" ht="12.75" customHeight="1">
      <c r="A61" s="163"/>
    </row>
    <row r="62" ht="12.75" customHeight="1">
      <c r="A62" s="163"/>
    </row>
    <row r="63" ht="12.75" customHeight="1">
      <c r="A63" s="163"/>
    </row>
    <row r="64" ht="12.75" customHeight="1">
      <c r="A64" s="163"/>
    </row>
    <row r="65" ht="12.75" customHeight="1">
      <c r="A65" s="163"/>
    </row>
    <row r="66" ht="12.75" customHeight="1">
      <c r="A66" s="163"/>
    </row>
    <row r="67" ht="12.75" customHeight="1">
      <c r="A67" s="163"/>
    </row>
    <row r="68" ht="12.75" customHeight="1">
      <c r="A68" s="163"/>
    </row>
    <row r="69" ht="12.75" customHeight="1">
      <c r="A69" s="163"/>
    </row>
    <row r="70" ht="12.75" customHeight="1">
      <c r="A70" s="163"/>
    </row>
    <row r="71" ht="12.75" customHeight="1">
      <c r="A71" s="163"/>
    </row>
    <row r="72" ht="12.75" customHeight="1">
      <c r="A72" s="163"/>
    </row>
    <row r="73" ht="12.75" customHeight="1">
      <c r="A73" s="163"/>
    </row>
    <row r="74" ht="12.75" customHeight="1">
      <c r="A74" s="163"/>
    </row>
    <row r="75" ht="12.75" customHeight="1">
      <c r="A75" s="163"/>
    </row>
    <row r="76" ht="12.75" customHeight="1">
      <c r="A76" s="163"/>
    </row>
    <row r="77" ht="12.75" customHeight="1">
      <c r="A77" s="163"/>
    </row>
    <row r="78" ht="12.75" customHeight="1">
      <c r="A78" s="163"/>
    </row>
    <row r="79" ht="12.75" customHeight="1">
      <c r="A79" s="163"/>
    </row>
    <row r="80" ht="12.75" customHeight="1">
      <c r="A80" s="163"/>
    </row>
    <row r="81" ht="12.75" customHeight="1">
      <c r="A81" s="163"/>
    </row>
    <row r="82" ht="12.75" customHeight="1">
      <c r="A82" s="163"/>
    </row>
    <row r="83" ht="12.75" customHeight="1">
      <c r="A83" s="163"/>
    </row>
    <row r="84" ht="12.75" customHeight="1">
      <c r="A84" s="163"/>
    </row>
    <row r="85" ht="12.75" customHeight="1">
      <c r="A85" s="163"/>
    </row>
    <row r="86" ht="12.75" customHeight="1">
      <c r="A86" s="163"/>
    </row>
    <row r="87" ht="12.75" customHeight="1">
      <c r="A87" s="163"/>
    </row>
    <row r="88" ht="12.75" customHeight="1">
      <c r="A88" s="163"/>
    </row>
    <row r="89" ht="12.75" customHeight="1">
      <c r="A89" s="163"/>
    </row>
    <row r="90" ht="12.75" customHeight="1">
      <c r="A90" s="163"/>
    </row>
    <row r="91" ht="12.75" customHeight="1">
      <c r="A91" s="163"/>
    </row>
    <row r="92" ht="12.75" customHeight="1">
      <c r="A92" s="163"/>
    </row>
    <row r="93" ht="12.75" customHeight="1">
      <c r="A93" s="163"/>
    </row>
    <row r="94" ht="12.75" customHeight="1">
      <c r="A94" s="163"/>
    </row>
    <row r="95" ht="12.75" customHeight="1">
      <c r="A95" s="163"/>
    </row>
    <row r="96" ht="12.75" customHeight="1">
      <c r="A96" s="163"/>
    </row>
    <row r="97" ht="12.75" customHeight="1">
      <c r="A97" s="163"/>
    </row>
    <row r="98" ht="12.75" customHeight="1">
      <c r="A98" s="163"/>
    </row>
    <row r="99" ht="12.75" customHeight="1">
      <c r="A99" s="163"/>
    </row>
    <row r="100" ht="12.75" customHeight="1">
      <c r="A100" s="163"/>
    </row>
    <row r="101" ht="12.75" customHeight="1">
      <c r="A101" s="163"/>
    </row>
    <row r="102" ht="12.75" customHeight="1">
      <c r="A102" s="163"/>
    </row>
    <row r="103" ht="12.75">
      <c r="A103" s="163"/>
    </row>
    <row r="104" ht="12.75">
      <c r="A104" s="163"/>
    </row>
    <row r="105" ht="12.75">
      <c r="A105" s="163"/>
    </row>
    <row r="106" ht="12.75">
      <c r="A106" s="163"/>
    </row>
    <row r="107" ht="12.75">
      <c r="A107" s="163"/>
    </row>
    <row r="108" ht="12.75">
      <c r="A108" s="163"/>
    </row>
    <row r="109" ht="12.75">
      <c r="A109" s="163"/>
    </row>
    <row r="110" ht="12.75">
      <c r="A110" s="163"/>
    </row>
    <row r="111" ht="12.75">
      <c r="A111" s="163"/>
    </row>
    <row r="112" ht="12.75">
      <c r="A112" s="163"/>
    </row>
    <row r="113" ht="12.75">
      <c r="A113" s="163"/>
    </row>
    <row r="114" ht="12.75">
      <c r="A114" s="163"/>
    </row>
    <row r="115" ht="12.75">
      <c r="A115" s="163"/>
    </row>
    <row r="116" ht="12.75">
      <c r="A116" s="163"/>
    </row>
    <row r="117" ht="12.75">
      <c r="A117" s="163"/>
    </row>
    <row r="118" ht="12.75">
      <c r="A118" s="163"/>
    </row>
    <row r="119" ht="12.75">
      <c r="A119" s="163"/>
    </row>
    <row r="120" ht="12.75">
      <c r="A120" s="163"/>
    </row>
    <row r="121" ht="12.75">
      <c r="A121" s="163"/>
    </row>
    <row r="122" ht="12.75">
      <c r="A122" s="163"/>
    </row>
    <row r="123" ht="12.75">
      <c r="A123" s="163"/>
    </row>
    <row r="124" ht="12.75">
      <c r="A124" s="163"/>
    </row>
    <row r="125" ht="12.75">
      <c r="A125" s="163"/>
    </row>
    <row r="126" ht="12.75">
      <c r="A126" s="163"/>
    </row>
  </sheetData>
  <sheetProtection/>
  <printOptions/>
  <pageMargins left="0.35433070866141736" right="0.35433070866141736" top="0.5905511811023623" bottom="0.07874015748031496"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2015-02-25T16:39:43Z</cp:lastPrinted>
  <dcterms:created xsi:type="dcterms:W3CDTF">2004-03-15T17:34:35Z</dcterms:created>
  <dcterms:modified xsi:type="dcterms:W3CDTF">2015-11-06T09:57:57Z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